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311"/>
  <workbookPr/>
  <mc:AlternateContent xmlns:mc="http://schemas.openxmlformats.org/markup-compatibility/2006">
    <mc:Choice Requires="x15">
      <x15ac:absPath xmlns:x15ac="http://schemas.microsoft.com/office/spreadsheetml/2010/11/ac" url="/Users/AnthonyPalmiotto/Downloads/"/>
    </mc:Choice>
  </mc:AlternateContent>
  <bookViews>
    <workbookView xWindow="240" yWindow="440" windowWidth="25360" windowHeight="14500" tabRatio="500" activeTab="5"/>
  </bookViews>
  <sheets>
    <sheet name="Useful Astronomical Constants" sheetId="1" r:id="rId1"/>
    <sheet name="Physical and Orbital Data " sheetId="2" r:id="rId2"/>
    <sheet name="Selected Moons of the Planets" sheetId="3" r:id="rId3"/>
    <sheet name="Future Total Solar Eclipses" sheetId="4" r:id="rId4"/>
    <sheet name="The Nearest Stars, Brown Dwarfs" sheetId="5" r:id="rId5"/>
    <sheet name="The Brightest Twenty Stars" sheetId="6" r:id="rId6"/>
    <sheet name="The Chemical Elements" sheetId="7" r:id="rId7"/>
    <sheet name="The Constellations" sheetId="8" r:id="rId8"/>
  </sheet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89" i="8" l="1"/>
  <c r="F85" i="8"/>
  <c r="F84" i="8"/>
  <c r="F81" i="8"/>
  <c r="F79" i="8"/>
  <c r="F72" i="8"/>
  <c r="F67" i="8"/>
  <c r="F64" i="8"/>
  <c r="F63" i="8"/>
  <c r="F61" i="8"/>
  <c r="F53" i="8"/>
  <c r="F52" i="8"/>
  <c r="F48" i="8"/>
  <c r="F47" i="8"/>
  <c r="F46" i="8"/>
  <c r="F41" i="8"/>
  <c r="F39" i="8"/>
  <c r="F36" i="8"/>
  <c r="F35" i="8"/>
  <c r="F33" i="8"/>
  <c r="F32" i="8"/>
  <c r="F28" i="8"/>
  <c r="F26" i="8"/>
  <c r="F21" i="8"/>
  <c r="F19" i="8"/>
  <c r="F16" i="8"/>
  <c r="F14" i="8"/>
  <c r="F13" i="8"/>
  <c r="F12" i="8"/>
  <c r="F10" i="8"/>
  <c r="F9" i="8"/>
  <c r="F8" i="8"/>
  <c r="F6" i="8"/>
  <c r="F2" i="8"/>
  <c r="J22" i="6"/>
  <c r="G22" i="6"/>
  <c r="F22" i="6"/>
  <c r="F20" i="6"/>
  <c r="J19" i="6"/>
  <c r="J16" i="6"/>
  <c r="F16" i="6"/>
  <c r="J14" i="6"/>
  <c r="G14" i="6"/>
  <c r="F14" i="6"/>
  <c r="J12" i="6"/>
  <c r="G12" i="6"/>
  <c r="F12" i="6"/>
  <c r="F11" i="6"/>
  <c r="J10" i="6"/>
  <c r="G9" i="6"/>
  <c r="F9" i="6"/>
  <c r="J8" i="6"/>
  <c r="F8" i="6"/>
  <c r="J7" i="6"/>
  <c r="G7" i="6"/>
  <c r="F7" i="6"/>
  <c r="J6" i="6"/>
  <c r="G5" i="6"/>
  <c r="G4" i="6"/>
  <c r="F4" i="6"/>
  <c r="G39" i="5"/>
  <c r="G36" i="5"/>
  <c r="G32" i="5"/>
  <c r="G28" i="5"/>
  <c r="G27" i="5"/>
  <c r="G26" i="5"/>
  <c r="G25" i="5"/>
  <c r="G24" i="5"/>
  <c r="G23" i="5"/>
  <c r="G22" i="5"/>
  <c r="G21" i="5"/>
  <c r="G17" i="5"/>
  <c r="G14" i="5"/>
  <c r="G8" i="5"/>
  <c r="G7" i="5"/>
  <c r="G6" i="5"/>
</calcChain>
</file>

<file path=xl/sharedStrings.xml><?xml version="1.0" encoding="utf-8"?>
<sst xmlns="http://schemas.openxmlformats.org/spreadsheetml/2006/main" count="1401" uniqueCount="1102">
  <si>
    <t>Physical Constants</t>
  </si>
  <si>
    <t>Name</t>
  </si>
  <si>
    <t>Value</t>
  </si>
  <si>
    <t>speed of light (c)</t>
  </si>
  <si>
    <t>2.9979 × 10^8 m/s</t>
  </si>
  <si>
    <t>gravitational constant (G)</t>
  </si>
  <si>
    <t>6.674 × 10^(−11) m^3/(kg s^2)</t>
  </si>
  <si>
    <t>Planck’s constant (h)</t>
  </si>
  <si>
    <t>6.626 × 10^(−34) J-s</t>
  </si>
  <si>
    <t>mass of a hydrogen atom (MH)</t>
  </si>
  <si>
    <t>1.673 × 10^(−27) kg</t>
  </si>
  <si>
    <t>mass of an electron (Me)</t>
  </si>
  <si>
    <t>9.109 × 10^(−31) kg</t>
  </si>
  <si>
    <t>Rydberg constant (𝑅∞)</t>
  </si>
  <si>
    <t>1.0974 × 10^7 m^(−1)</t>
  </si>
  <si>
    <t>Stefan-Boltzmann constant (σ)</t>
  </si>
  <si>
    <t>5.670 × 10^(−8) J/(s·m^2 deg^4)</t>
  </si>
  <si>
    <t>(deg stands for degrees Celsius or kelvins)</t>
  </si>
  <si>
    <t>Wien’s law constant (λmaxT)</t>
  </si>
  <si>
    <t>2.898 × 10^(−3) m K</t>
  </si>
  <si>
    <t>electron volt (energy) (eV)</t>
  </si>
  <si>
    <t>1.602 × 10^(−19) J</t>
  </si>
  <si>
    <t>energy equivalent of 1 ton TNT</t>
  </si>
  <si>
    <t>4.2 × 10^9 J</t>
  </si>
  <si>
    <t>Astronomical Constants</t>
  </si>
  <si>
    <t>astronomical unit (AU)</t>
  </si>
  <si>
    <t>1.496 × 10^(11) m</t>
  </si>
  <si>
    <t>Light-year (ly)</t>
  </si>
  <si>
    <t>9.461 × 10^(15) m</t>
  </si>
  <si>
    <t>parsec (pc)</t>
  </si>
  <si>
    <t>3.086 × 10^(16) m = 3.262 light-years</t>
  </si>
  <si>
    <t>sidereal year (y)</t>
  </si>
  <si>
    <t>3.156 × 10^7 s</t>
  </si>
  <si>
    <t>mass of Earth (MEarth)</t>
  </si>
  <si>
    <t>5.974 × 10^(24) kg</t>
  </si>
  <si>
    <t>equatorial radius of Earth (REarth)</t>
  </si>
  <si>
    <t>6.378 × 10^6 m</t>
  </si>
  <si>
    <t>obliquity of ecliptic</t>
  </si>
  <si>
    <t>23.4° 26’</t>
  </si>
  <si>
    <t>surface gravity of Earth (g)</t>
  </si>
  <si>
    <t>9.807 m/s^2</t>
  </si>
  <si>
    <t>escape velocity of Earth (vEarth)</t>
  </si>
  <si>
    <t>1.119 × 10^4 m/s</t>
  </si>
  <si>
    <t>mass of Sun (MSun)</t>
  </si>
  <si>
    <t>1.989 × 10^(30) kg</t>
  </si>
  <si>
    <t>equatorial radius of Sun (RSun)</t>
  </si>
  <si>
    <t>6.960 × 10^8 m</t>
  </si>
  <si>
    <t>luminosity of Sun (LSun)</t>
  </si>
  <si>
    <t>3.85 × 10^(26) W</t>
  </si>
  <si>
    <t>solar constant (flux of energy received at Earth) (S)</t>
  </si>
  <si>
    <t>1.368 × 10^3 W/m^2</t>
  </si>
  <si>
    <t>Hubble constant (H0)</t>
  </si>
  <si>
    <t>approximately 20 km/s per million light-years, or approximately 70 km/s per megaparsec</t>
  </si>
  <si>
    <t>Planet (moons)</t>
  </si>
  <si>
    <t>Physical Data for the Major Planets</t>
  </si>
  <si>
    <t>Satellite Name</t>
  </si>
  <si>
    <t>Planet</t>
  </si>
  <si>
    <t>Discovery</t>
  </si>
  <si>
    <t>Semimajor Axis (km × 1000)</t>
  </si>
  <si>
    <t>Mean Diameter (km)</t>
  </si>
  <si>
    <t>Period (d)</t>
  </si>
  <si>
    <t>Diameter (km)</t>
  </si>
  <si>
    <t>Mean Diameter (Earth = 1)</t>
  </si>
  <si>
    <t>Mass (1020 kg)</t>
  </si>
  <si>
    <t>Mass (Earth = 1)</t>
  </si>
  <si>
    <t>Density (g/cm3)</t>
  </si>
  <si>
    <t>Mean Density (g/cm3)</t>
  </si>
  <si>
    <t>Rotation Period (d)</t>
  </si>
  <si>
    <t>Earth (1)</t>
  </si>
  <si>
    <t>Inclination of Equator to Orbit (°)</t>
  </si>
  <si>
    <t>Moon</t>
  </si>
  <si>
    <t>—</t>
  </si>
  <si>
    <t>Surface Gravity (Earth = 1[g])</t>
  </si>
  <si>
    <t>Velocity of Escape (km/s)</t>
  </si>
  <si>
    <t>Mercury</t>
  </si>
  <si>
    <t>Mars (2)</t>
  </si>
  <si>
    <t>Phobos</t>
  </si>
  <si>
    <t>Hall (1877)</t>
  </si>
  <si>
    <t>1 × 10^(−4)</t>
  </si>
  <si>
    <t>Deimos</t>
  </si>
  <si>
    <t>2 × 10^(−5)</t>
  </si>
  <si>
    <t>Venus</t>
  </si>
  <si>
    <t>Jupiter (67)</t>
  </si>
  <si>
    <t>Amalthea</t>
  </si>
  <si>
    <t>Barnard (1892)</t>
  </si>
  <si>
    <t>Thebe</t>
  </si>
  <si>
    <t>Voyager (1979)</t>
  </si>
  <si>
    <t>Io</t>
  </si>
  <si>
    <t>Galileo (1610)</t>
  </si>
  <si>
    <t>Europa</t>
  </si>
  <si>
    <t>Ganymede</t>
  </si>
  <si>
    <t>−243.</t>
  </si>
  <si>
    <t>Callisto</t>
  </si>
  <si>
    <t>Earth</t>
  </si>
  <si>
    <t>Himalia</t>
  </si>
  <si>
    <t>Perrine (1904)</t>
  </si>
  <si>
    <t>Saturn (62)</t>
  </si>
  <si>
    <t>Mars</t>
  </si>
  <si>
    <t>Pan</t>
  </si>
  <si>
    <t>Voyager (1985)</t>
  </si>
  <si>
    <t>Jupiter</t>
  </si>
  <si>
    <t>3 × 10^(−5)</t>
  </si>
  <si>
    <t>Atlas</t>
  </si>
  <si>
    <t>Voyager (1980)</t>
  </si>
  <si>
    <t>Prometheus</t>
  </si>
  <si>
    <t>Saturn</t>
  </si>
  <si>
    <t>Pandora</t>
  </si>
  <si>
    <t>Uranus</t>
  </si>
  <si>
    <t>Janus</t>
  </si>
  <si>
    <t>−0.718</t>
  </si>
  <si>
    <t>Dollfus (1966)</t>
  </si>
  <si>
    <t>Neptune</t>
  </si>
  <si>
    <t>Epimetheus</t>
  </si>
  <si>
    <t>Fountain, Larson (1980)</t>
  </si>
  <si>
    <t>Physical Data for Well-Studied Dwarf Planets</t>
  </si>
  <si>
    <t>Mimas</t>
  </si>
  <si>
    <t>Herschel (1789)</t>
  </si>
  <si>
    <t>Well-Studied Dwarf Planet</t>
  </si>
  <si>
    <t>Diameter (Earth = 1)</t>
  </si>
  <si>
    <t>Enceladus</t>
  </si>
  <si>
    <t>Ceres</t>
  </si>
  <si>
    <t>Tethys</t>
  </si>
  <si>
    <t>Cassini (1684)</t>
  </si>
  <si>
    <t>Dione</t>
  </si>
  <si>
    <t>Pluto</t>
  </si>
  <si>
    <t>Rhea</t>
  </si>
  <si>
    <t>Cassini (1672)</t>
  </si>
  <si>
    <t>−6.387</t>
  </si>
  <si>
    <t>Titan</t>
  </si>
  <si>
    <t>Huygens (1655)</t>
  </si>
  <si>
    <t>Haumea</t>
  </si>
  <si>
    <t>Hyperion</t>
  </si>
  <si>
    <t>Bond, Lassell (1848)</t>
  </si>
  <si>
    <t>Iapetus</t>
  </si>
  <si>
    <t>Cassini (1671)</t>
  </si>
  <si>
    <t>Phoebe</t>
  </si>
  <si>
    <t>Pickering (1898)</t>
  </si>
  <si>
    <t>Makemake</t>
  </si>
  <si>
    <t>550 (R)</t>
  </si>
  <si>
    <t>R stands for retrograde rotation (backward from the direction that most objects in the solar system revolve and rotate).</t>
  </si>
  <si>
    <t>Uranus (27)</t>
  </si>
  <si>
    <t>Eris</t>
  </si>
  <si>
    <t>Puck</t>
  </si>
  <si>
    <t>1.25 (this measurement is quite uncertain)</t>
  </si>
  <si>
    <t>Table F2</t>
  </si>
  <si>
    <t>Miranda</t>
  </si>
  <si>
    <t>Kuiper (1948)</t>
  </si>
  <si>
    <t>Orbital Data for the Major Planets</t>
  </si>
  <si>
    <t>Major Planet</t>
  </si>
  <si>
    <t>Semimajor Axis (AU)</t>
  </si>
  <si>
    <t>Semimajor Axis (106 km)</t>
  </si>
  <si>
    <t>Sidereal Period (y)</t>
  </si>
  <si>
    <t>Sidereal Period (d)</t>
  </si>
  <si>
    <t>Ariel</t>
  </si>
  <si>
    <t>Mean Orbital Speed (km/s)</t>
  </si>
  <si>
    <t>Orbital Eccentricity</t>
  </si>
  <si>
    <t>Lassell (1851)</t>
  </si>
  <si>
    <t>Inclination of Orbit to Ecliptic (°)</t>
  </si>
  <si>
    <t>Umbriel</t>
  </si>
  <si>
    <t>We also include eclipses that are annular—where the Moon is directly in front of the Sun, but doesn’t fully cover it—leaving a ring of light around the dark Moon’s edges)</t>
  </si>
  <si>
    <t>Titania</t>
  </si>
  <si>
    <t>Future Total Solar Eclipses</t>
  </si>
  <si>
    <t>Date</t>
  </si>
  <si>
    <t>Type of Eclipse</t>
  </si>
  <si>
    <t>Location on Earth</t>
  </si>
  <si>
    <t>Remember that a total or annular eclipse is only visible on a narrow track. The same eclipse will be partial over a much larger area, but partial eclipses are not as spectacular as total ones.</t>
  </si>
  <si>
    <t>Herschel (1787)</t>
  </si>
  <si>
    <t>Oberon</t>
  </si>
  <si>
    <t>Neptune (14)</t>
  </si>
  <si>
    <t>Despina</t>
  </si>
  <si>
    <t>Voyager (1989)</t>
  </si>
  <si>
    <t>Annular</t>
  </si>
  <si>
    <t>Galatea</t>
  </si>
  <si>
    <t>S Atlantic Ocean, C Africa, Madagascar, Indian Ocean</t>
  </si>
  <si>
    <t>SW Africa, S tip of South America</t>
  </si>
  <si>
    <t>Larissa</t>
  </si>
  <si>
    <t>Total</t>
  </si>
  <si>
    <t>U.S. and oceans on either side</t>
  </si>
  <si>
    <t>Triton</t>
  </si>
  <si>
    <t>SW South America, Pacific Ocean</t>
  </si>
  <si>
    <t>Lassell (1846)</t>
  </si>
  <si>
    <t>5.88 (R)</t>
  </si>
  <si>
    <t>Saudi Arabia, S India, Malaysia</t>
  </si>
  <si>
    <t>Orbital Data for Well-Studied Dwarf Planets</t>
  </si>
  <si>
    <t>Nereid</t>
  </si>
  <si>
    <t>Kuiper (1949)</t>
  </si>
  <si>
    <t>(very short) C Africa, Pakistan, India, China</t>
  </si>
  <si>
    <t>Mean Orbital Speed(km/s)</t>
  </si>
  <si>
    <t>Pluto (5)</t>
  </si>
  <si>
    <t>Charon</t>
  </si>
  <si>
    <t>Chile, Argentina, and oceans on either side</t>
  </si>
  <si>
    <t>Christy (1978)</t>
  </si>
  <si>
    <t>Styx</t>
  </si>
  <si>
    <t>N Canada, Greenland</t>
  </si>
  <si>
    <t>Showalter et al (2012)</t>
  </si>
  <si>
    <t>Only in Antarctica</t>
  </si>
  <si>
    <t>Nix</t>
  </si>
  <si>
    <t>Weaver et al (2005)</t>
  </si>
  <si>
    <t>Mostly in Indian and Pacific oceans, Indonesia</t>
  </si>
  <si>
    <t>Kerberos</t>
  </si>
  <si>
    <t>OR, NV, UT, NM, TX, C America, Colombia, Brazil</t>
  </si>
  <si>
    <t>Showalter et al (2011)</t>
  </si>
  <si>
    <t>N Mexico, U.S. (TX to ME), SE Canada and oceans on either side</t>
  </si>
  <si>
    <t>Hydra</t>
  </si>
  <si>
    <t>S Chile, S Argentina, and oceans on either side</t>
  </si>
  <si>
    <t>Eris (1)</t>
  </si>
  <si>
    <t>Dysnomea</t>
  </si>
  <si>
    <t>Brown et al (2005)</t>
  </si>
  <si>
    <t>Greenland, Iceland, Spain</t>
  </si>
  <si>
    <t>Makemake (1)</t>
  </si>
  <si>
    <t>S Pacific, Argentina, Chile, Uruguay, S Atlantic</t>
  </si>
  <si>
    <t>(MK2)</t>
  </si>
  <si>
    <t>Parker et al (2016)</t>
  </si>
  <si>
    <t>Spain, Morocco, Egypt, Saudi Arabia, Yemen, Arabian Sea</t>
  </si>
  <si>
    <t>Ecuador, Peru, Brazil, North Atlantic Ocean, Portugal, Spain</t>
  </si>
  <si>
    <t>Indian Ocean, Australia, New Zealand, South Pacific Ocean</t>
  </si>
  <si>
    <t>Haumea (2)</t>
  </si>
  <si>
    <t>Future Total Lunar Eclipses</t>
  </si>
  <si>
    <t>Hi’iaka</t>
  </si>
  <si>
    <t>Namaka</t>
  </si>
  <si>
    <t>Asia, Australia, W North America</t>
  </si>
  <si>
    <t>S America, Asia, Africa, Australia, Indian Ocean</t>
  </si>
  <si>
    <t>N America, S America, W Africa, W Europe</t>
  </si>
  <si>
    <t>E Asia, Australia, Pacific Ocean, W North America, W South America</t>
  </si>
  <si>
    <t>N America, S America, Europe, Africa</t>
  </si>
  <si>
    <t>Asia, Australia, Pacific Ocean, N America, S America</t>
  </si>
  <si>
    <t>Pacific Ocean, N America, S America, Atlantic Ocean, W Europe, W Africa</t>
  </si>
  <si>
    <t>Europe, Africa, Asia, Australia, Indian Ocean</t>
  </si>
  <si>
    <t>E Asia, Australia, Pacific Ocean, N America, C America</t>
  </si>
  <si>
    <t>E North America, S America, Atlantic Ocean, W Europe, W Africa</t>
  </si>
  <si>
    <t>E North America, E South America, Atlantic Ocean, Europe, Africa, Asia</t>
  </si>
  <si>
    <t>Star</t>
  </si>
  <si>
    <t>Element</t>
  </si>
  <si>
    <t>Symbol</t>
  </si>
  <si>
    <t>System</t>
  </si>
  <si>
    <t>Atomic Number</t>
  </si>
  <si>
    <t>Discovery Name</t>
  </si>
  <si>
    <t>Atomic Weight (Where mean atomic weights have not been well determined, the atomic mass numbers of the most stable isotopes are given in parentheses.)</t>
  </si>
  <si>
    <t>Distance (light-year)</t>
  </si>
  <si>
    <t>Spectral Type</t>
  </si>
  <si>
    <t>Percentage of Naturally Occurring Elements in the Universe</t>
  </si>
  <si>
    <t>Location: RA (Location (right ascension) given for Epoch 2000.0)</t>
  </si>
  <si>
    <t>Hydrogen</t>
  </si>
  <si>
    <t>H</t>
  </si>
  <si>
    <t>Helium</t>
  </si>
  <si>
    <t>He</t>
  </si>
  <si>
    <t>Lithium</t>
  </si>
  <si>
    <t>Li</t>
  </si>
  <si>
    <t>6 × 10^(−7)</t>
  </si>
  <si>
    <t>Beryllium</t>
  </si>
  <si>
    <t>Be</t>
  </si>
  <si>
    <t>1 × 10^(−7)</t>
  </si>
  <si>
    <t>Boron</t>
  </si>
  <si>
    <t>B</t>
  </si>
  <si>
    <t>Location: Dec (Location (declination) given for Epoch 2000.0)</t>
  </si>
  <si>
    <t>Luminosity (Sun = 1)</t>
  </si>
  <si>
    <t>Carbon</t>
  </si>
  <si>
    <t>C</t>
  </si>
  <si>
    <t>Nitrogen</t>
  </si>
  <si>
    <t>N</t>
  </si>
  <si>
    <t>Oxygen</t>
  </si>
  <si>
    <t>O</t>
  </si>
  <si>
    <t>Fluorine</t>
  </si>
  <si>
    <t>F</t>
  </si>
  <si>
    <t>4 × 10^(−5)</t>
  </si>
  <si>
    <t>Neon</t>
  </si>
  <si>
    <t>Ne</t>
  </si>
  <si>
    <t>Sodium</t>
  </si>
  <si>
    <t>Na</t>
  </si>
  <si>
    <t>Magnesium</t>
  </si>
  <si>
    <t>Sun</t>
  </si>
  <si>
    <t>G2 V</t>
  </si>
  <si>
    <t>Mg</t>
  </si>
  <si>
    <t>Aluminum</t>
  </si>
  <si>
    <t>Al</t>
  </si>
  <si>
    <t>Silicon</t>
  </si>
  <si>
    <t>Si</t>
  </si>
  <si>
    <t>Proxima Centauri</t>
  </si>
  <si>
    <t>Phosphorus</t>
  </si>
  <si>
    <t>P</t>
  </si>
  <si>
    <t>7 × 10^(−4)</t>
  </si>
  <si>
    <t>Sulfur</t>
  </si>
  <si>
    <t>S</t>
  </si>
  <si>
    <t>Proper
 Motion (arcsec/y)</t>
  </si>
  <si>
    <t>M5.5 V</t>
  </si>
  <si>
    <t>14 29</t>
  </si>
  <si>
    <t>Chlorine</t>
  </si>
  <si>
    <t>−62 40</t>
  </si>
  <si>
    <t>Cl</t>
  </si>
  <si>
    <t>5 × 10^(−5)</t>
  </si>
  <si>
    <t>Argon</t>
  </si>
  <si>
    <t>Alpha Centauri A</t>
  </si>
  <si>
    <t>Ar</t>
  </si>
  <si>
    <t>Right Ascension</t>
  </si>
  <si>
    <t>14 39</t>
  </si>
  <si>
    <t>Potassium</t>
  </si>
  <si>
    <t>−60 50</t>
  </si>
  <si>
    <t>K</t>
  </si>
  <si>
    <t>3 × 10^(−4)</t>
  </si>
  <si>
    <t>Declination</t>
  </si>
  <si>
    <t>Calcium</t>
  </si>
  <si>
    <t>Alpha Centauri B</t>
  </si>
  <si>
    <t>Ca</t>
  </si>
  <si>
    <t>K2 IV</t>
  </si>
  <si>
    <t>Scandium</t>
  </si>
  <si>
    <t>Sc</t>
  </si>
  <si>
    <t>Traditional</t>
  </si>
  <si>
    <t>Barnard’s Star</t>
  </si>
  <si>
    <t>3 × 10^(−6)</t>
  </si>
  <si>
    <t>M4 V</t>
  </si>
  <si>
    <t>17 57</t>
  </si>
  <si>
    <t>Titanium</t>
  </si>
  <si>
    <t>Ti</t>
  </si>
  <si>
    <t>Vanadium</t>
  </si>
  <si>
    <t>V</t>
  </si>
  <si>
    <t>Chromium</t>
  </si>
  <si>
    <t>Cr</t>
  </si>
  <si>
    <t>4.4 × 10^(−4)</t>
  </si>
  <si>
    <t>Bayer</t>
  </si>
  <si>
    <t>Manganese</t>
  </si>
  <si>
    <t>Mn</t>
  </si>
  <si>
    <t>Wolf 359</t>
  </si>
  <si>
    <t>8 × 10^(−4)</t>
  </si>
  <si>
    <t>M6 V</t>
  </si>
  <si>
    <t>Iron</t>
  </si>
  <si>
    <t>Luminosity (Sun=1 )</t>
  </si>
  <si>
    <t>Fe</t>
  </si>
  <si>
    <t>10 56</t>
  </si>
  <si>
    <t>Cobalt</t>
  </si>
  <si>
    <t>Co</t>
  </si>
  <si>
    <t>Lalande 21 185</t>
  </si>
  <si>
    <t>M2 V</t>
  </si>
  <si>
    <t>Nickel</t>
  </si>
  <si>
    <t>11 03</t>
  </si>
  <si>
    <t>Ni</t>
  </si>
  <si>
    <t>Copper</t>
  </si>
  <si>
    <t>Cu</t>
  </si>
  <si>
    <t>5.7 × 10^(−3)</t>
  </si>
  <si>
    <t>Distance (light- years)</t>
  </si>
  <si>
    <t>6 × 10^(−6)</t>
  </si>
  <si>
    <t>Zinc</t>
  </si>
  <si>
    <t>Sirius A</t>
  </si>
  <si>
    <t>Zn</t>
  </si>
  <si>
    <t>RA</t>
  </si>
  <si>
    <t>Dec</t>
  </si>
  <si>
    <t>Gallium</t>
  </si>
  <si>
    <t>Ga</t>
  </si>
  <si>
    <t>A1 V</t>
  </si>
  <si>
    <t>(h)</t>
  </si>
  <si>
    <t>1 × 10^(−6)</t>
  </si>
  <si>
    <t>06 45</t>
  </si>
  <si>
    <t>−16 42</t>
  </si>
  <si>
    <t>Germanium</t>
  </si>
  <si>
    <t>Ge</t>
  </si>
  <si>
    <t>(m)</t>
  </si>
  <si>
    <t>Sirius B</t>
  </si>
  <si>
    <t>(deg)</t>
  </si>
  <si>
    <t>Arsenic</t>
  </si>
  <si>
    <t>DA2 (White dwarf stellar remnant)</t>
  </si>
  <si>
    <t>As</t>
  </si>
  <si>
    <t>(min)</t>
  </si>
  <si>
    <t>−16 43</t>
  </si>
  <si>
    <t>2.5 × 10^(−3)</t>
  </si>
  <si>
    <t>8 × 10^(−7)</t>
  </si>
  <si>
    <t>Luyten 726-8 A</t>
  </si>
  <si>
    <t>Selenium</t>
  </si>
  <si>
    <t>Sirius</t>
  </si>
  <si>
    <t>Se</t>
  </si>
  <si>
    <t>01 39</t>
  </si>
  <si>
    <t>−17 57</t>
  </si>
  <si>
    <t>6 × 10^(−5)</t>
  </si>
  <si>
    <t>Luyten 726-8 B (UV Ceti)</t>
  </si>
  <si>
    <t>Bromine</t>
  </si>
  <si>
    <t>Br</t>
  </si>
  <si>
    <t>7 × 10^(−7)</t>
  </si>
  <si>
    <t>Ross 154</t>
  </si>
  <si>
    <t>M.05 V</t>
  </si>
  <si>
    <t>Krypton</t>
  </si>
  <si>
    <t>18 49</t>
  </si>
  <si>
    <t>−23 50</t>
  </si>
  <si>
    <t>Kr</t>
  </si>
  <si>
    <t>5 × 10^(−4)</t>
  </si>
  <si>
    <t>Ross 248 (HH Andromedae)</t>
  </si>
  <si>
    <t>α Canis Majoris</t>
  </si>
  <si>
    <t>4 × 10^(−6)</t>
  </si>
  <si>
    <t>Rubidium</t>
  </si>
  <si>
    <t>Rb</t>
  </si>
  <si>
    <t>’Strontium</t>
  </si>
  <si>
    <t>Sr</t>
  </si>
  <si>
    <t>Yttrium</t>
  </si>
  <si>
    <t>23 41</t>
  </si>
  <si>
    <t>Y</t>
  </si>
  <si>
    <t>Zirconium</t>
  </si>
  <si>
    <t>1.0 × 10^(−4)</t>
  </si>
  <si>
    <t>Zr</t>
  </si>
  <si>
    <t>Epsilon Eridani</t>
  </si>
  <si>
    <t>5 × 10^(−6)</t>
  </si>
  <si>
    <t>K2 V</t>
  </si>
  <si>
    <t>03 32</t>
  </si>
  <si>
    <t>Niobium</t>
  </si>
  <si>
    <t>−09 27</t>
  </si>
  <si>
    <t>Nb</t>
  </si>
  <si>
    <t>2 × 10^(−7)</t>
  </si>
  <si>
    <t>Lacaille 9352</t>
  </si>
  <si>
    <t>Molybdenum</t>
  </si>
  <si>
    <t>Mo</t>
  </si>
  <si>
    <t>M0.5 V</t>
  </si>
  <si>
    <t>23 05</t>
  </si>
  <si>
    <t>−35 51</t>
  </si>
  <si>
    <t>5 × 10^(−7)</t>
  </si>
  <si>
    <t>Ross 128 (FI Virginis)</t>
  </si>
  <si>
    <t>Technetium</t>
  </si>
  <si>
    <t>Tc</t>
  </si>
  <si>
    <t>–0.5</t>
  </si>
  <si>
    <t>11 47</t>
  </si>
  <si>
    <t>Ruthenium</t>
  </si>
  <si>
    <t>Ru</t>
  </si>
  <si>
    <t>–1.2</t>
  </si>
  <si>
    <t>4 × 10^(−7)</t>
  </si>
  <si>
    <t>Rhodium</t>
  </si>
  <si>
    <t>Rh</t>
  </si>
  <si>
    <t>6 × 10^(−8)</t>
  </si>
  <si>
    <t>Palladium</t>
  </si>
  <si>
    <t>3.4 × 10^(−4)</t>
  </si>
  <si>
    <t>Pd</t>
  </si>
  <si>
    <t>–16</t>
  </si>
  <si>
    <t>Luyten 789-6 A (EZ Aquarii A)</t>
  </si>
  <si>
    <t>Silver</t>
  </si>
  <si>
    <t>Ag</t>
  </si>
  <si>
    <t>M5 V</t>
  </si>
  <si>
    <t>22 38</t>
  </si>
  <si>
    <t>−15 17</t>
  </si>
  <si>
    <t>Cadmium</t>
  </si>
  <si>
    <t>Cd</t>
  </si>
  <si>
    <t>Luyten 789-6 B (EZ Aquarii B)</t>
  </si>
  <si>
    <t>Indium</t>
  </si>
  <si>
    <t>In</t>
  </si>
  <si>
    <t>−15 15</t>
  </si>
  <si>
    <t>3 × 10^(−8)</t>
  </si>
  <si>
    <t>Luyten 789-6 C (EZ Aquarii C)</t>
  </si>
  <si>
    <t>Tin</t>
  </si>
  <si>
    <t>M6.5 V</t>
  </si>
  <si>
    <t>Sn</t>
  </si>
  <si>
    <t>61 Cygni A</t>
  </si>
  <si>
    <t>Antimony</t>
  </si>
  <si>
    <t>K5 V</t>
  </si>
  <si>
    <t>Sb</t>
  </si>
  <si>
    <t>21 06</t>
  </si>
  <si>
    <t>Canopus</t>
  </si>
  <si>
    <t>4 × 10^(−8)</t>
  </si>
  <si>
    <t>Tellurium</t>
  </si>
  <si>
    <t>Te</t>
  </si>
  <si>
    <t>61 Cygni B</t>
  </si>
  <si>
    <t>K7 V</t>
  </si>
  <si>
    <t>9 × 10^(−7)</t>
  </si>
  <si>
    <t>Iodine</t>
  </si>
  <si>
    <t>Procyon A</t>
  </si>
  <si>
    <t>I</t>
  </si>
  <si>
    <t>Xenon</t>
  </si>
  <si>
    <t>Xe</t>
  </si>
  <si>
    <t>F51V</t>
  </si>
  <si>
    <t>07 39</t>
  </si>
  <si>
    <t>α Carinae</t>
  </si>
  <si>
    <t>Cesium</t>
  </si>
  <si>
    <t>Cs</t>
  </si>
  <si>
    <t>8 × 10^(−8)</t>
  </si>
  <si>
    <t>Procyon B</t>
  </si>
  <si>
    <t>wd (White dwarf stellar remnant)</t>
  </si>
  <si>
    <t>Barium</t>
  </si>
  <si>
    <t>Ba</t>
  </si>
  <si>
    <t>5.5 × 10^(−4)</t>
  </si>
  <si>
    <t>Sigma 2398 A</t>
  </si>
  <si>
    <t>Lanthanum</t>
  </si>
  <si>
    <t>M3 V</t>
  </si>
  <si>
    <t>La</t>
  </si>
  <si>
    <t>18 42</t>
  </si>
  <si>
    <t>Cerium</t>
  </si>
  <si>
    <t>Ce</t>
  </si>
  <si>
    <t>Sigma 2398 B</t>
  </si>
  <si>
    <t>Praseodymium</t>
  </si>
  <si>
    <t>Pr</t>
  </si>
  <si>
    <t>M3.5 V</t>
  </si>
  <si>
    <t>1.4 × 10^(−3)</t>
  </si>
  <si>
    <t>Neodymium</t>
  </si>
  <si>
    <t>Nd</t>
  </si>
  <si>
    <t>Groombridge 34 A (GX Andromedae)</t>
  </si>
  <si>
    <t>M1.5 V</t>
  </si>
  <si>
    <t>Promethium</t>
  </si>
  <si>
    <t>00 18</t>
  </si>
  <si>
    <t>Pm</t>
  </si>
  <si>
    <t>Samarium</t>
  </si>
  <si>
    <t>6.4 × 10^(−3)</t>
  </si>
  <si>
    <t>Sm</t>
  </si>
  <si>
    <t>Groombridge 34 B (GQ Andromedae)</t>
  </si>
  <si>
    <t>Europium</t>
  </si>
  <si>
    <t>Eu</t>
  </si>
  <si>
    <t>4.1 × 10^(−4)</t>
  </si>
  <si>
    <t>5 × 10^(−8)</t>
  </si>
  <si>
    <t>Gadolinium</t>
  </si>
  <si>
    <t>Epsilon Indi A</t>
  </si>
  <si>
    <t>Gd</t>
  </si>
  <si>
    <t>22 03</t>
  </si>
  <si>
    <t>−56 46</t>
  </si>
  <si>
    <t>Terbium</t>
  </si>
  <si>
    <t>Tb</t>
  </si>
  <si>
    <t>Epsilon Indi Ba</t>
  </si>
  <si>
    <t>Dysprosium</t>
  </si>
  <si>
    <t>T1 (Brown dwarf)</t>
  </si>
  <si>
    <t>Dy</t>
  </si>
  <si>
    <t>22 04</t>
  </si>
  <si>
    <t>Holmium</t>
  </si>
  <si>
    <t>Ho</t>
  </si>
  <si>
    <t>Epsilon Indi Bb</t>
  </si>
  <si>
    <t>F0 II</t>
  </si>
  <si>
    <t>T6 (Brown dwarf)</t>
  </si>
  <si>
    <t>G 51-15 (DX Cancri)</t>
  </si>
  <si>
    <t>08 29</t>
  </si>
  <si>
    <t>Erbium</t>
  </si>
  <si>
    <t>Er</t>
  </si>
  <si>
    <t>Thulium</t>
  </si>
  <si>
    <t>Tm</t>
  </si>
  <si>
    <t>1 × 10^(−8)</t>
  </si>
  <si>
    <t>1 × 10^(−5)</t>
  </si>
  <si>
    <t>Ytterbium</t>
  </si>
  <si>
    <t>Yb</t>
  </si>
  <si>
    <t>Tau Ceti</t>
  </si>
  <si>
    <t>Lutetium</t>
  </si>
  <si>
    <t>G8.5 V</t>
  </si>
  <si>
    <t>Lu</t>
  </si>
  <si>
    <t>01 44</t>
  </si>
  <si>
    <t>−15 56</t>
  </si>
  <si>
    <t>Hafnium</t>
  </si>
  <si>
    <t>Hf</t>
  </si>
  <si>
    <t>Luyten 372-58</t>
  </si>
  <si>
    <t>7 × 10^(−8)</t>
  </si>
  <si>
    <t>Tantalum</t>
  </si>
  <si>
    <t>03 35</t>
  </si>
  <si>
    <t>Ta</t>
  </si>
  <si>
    <t>−44 30</t>
  </si>
  <si>
    <t>7 × 10^(−5)</t>
  </si>
  <si>
    <t>8 × 10^(−9)</t>
  </si>
  <si>
    <t>Tungsten</t>
  </si>
  <si>
    <t>Luyten 725-32 (YZ Ceti)</t>
  </si>
  <si>
    <t>W</t>
  </si>
  <si>
    <t>M4.5 V</t>
  </si>
  <si>
    <t>01 12</t>
  </si>
  <si>
    <t>−16 59</t>
  </si>
  <si>
    <t>Rhenium</t>
  </si>
  <si>
    <t>1.8 × 10^(−4)</t>
  </si>
  <si>
    <t>Re</t>
  </si>
  <si>
    <t>Luyten’s Star</t>
  </si>
  <si>
    <t>2 × 10^(−8)</t>
  </si>
  <si>
    <t>Osmium</t>
  </si>
  <si>
    <t>07 27</t>
  </si>
  <si>
    <t>Os</t>
  </si>
  <si>
    <t>3 × 10^(−7)</t>
  </si>
  <si>
    <t>–52</t>
  </si>
  <si>
    <t>Iridium</t>
  </si>
  <si>
    <t>Ir</t>
  </si>
  <si>
    <t>SCR J184-6357 A</t>
  </si>
  <si>
    <t>Platinum</t>
  </si>
  <si>
    <t>Pt</t>
  </si>
  <si>
    <t>M8.5 V</t>
  </si>
  <si>
    <t>18 45</t>
  </si>
  <si>
    <t>−63 57</t>
  </si>
  <si>
    <t>Gold</t>
  </si>
  <si>
    <t>Au</t>
  </si>
  <si>
    <t>SCR J184-6357 B</t>
  </si>
  <si>
    <t>Hg</t>
  </si>
  <si>
    <t>Teegarden’s Star</t>
  </si>
  <si>
    <t>Thallium</t>
  </si>
  <si>
    <t>TI</t>
  </si>
  <si>
    <t>02 53</t>
  </si>
  <si>
    <t>Lead</t>
  </si>
  <si>
    <t>Pb</t>
  </si>
  <si>
    <t>Rigil Kentaurus</t>
  </si>
  <si>
    <t>Bismuth</t>
  </si>
  <si>
    <t>Bi</t>
  </si>
  <si>
    <t>α Centauri</t>
  </si>
  <si>
    <t>Polonium</t>
  </si>
  <si>
    <t>Po</t>
  </si>
  <si>
    <t>Kapteyn’s Star</t>
  </si>
  <si>
    <t>Astatine</t>
  </si>
  <si>
    <t>M1 V</t>
  </si>
  <si>
    <t>At</t>
  </si>
  <si>
    <t>05 11</t>
  </si>
  <si>
    <t>−45 01</t>
  </si>
  <si>
    <t>G2 V+K IV</t>
  </si>
  <si>
    <t>3.8 × 10^(−3)</t>
  </si>
  <si>
    <t>Radon</t>
  </si>
  <si>
    <t>Rn</t>
  </si>
  <si>
    <t>–3.7</t>
  </si>
  <si>
    <t>Lacaille 8760 (AX Microscopium)</t>
  </si>
  <si>
    <t>Francium</t>
  </si>
  <si>
    <t>Fr</t>
  </si>
  <si>
    <t>21 17</t>
  </si>
  <si>
    <t>−38 52</t>
  </si>
  <si>
    <t>Radium</t>
  </si>
  <si>
    <t>Ra</t>
  </si>
  <si>
    <t>Actinium</t>
  </si>
  <si>
    <t>Ac</t>
  </si>
  <si>
    <t>Thorium</t>
  </si>
  <si>
    <t>Th</t>
  </si>
  <si>
    <t>Protactinium</t>
  </si>
  <si>
    <t>Pa</t>
  </si>
  <si>
    <t>–60</t>
  </si>
  <si>
    <t>Uranium</t>
  </si>
  <si>
    <t>U</t>
  </si>
  <si>
    <t>Arcturus</t>
  </si>
  <si>
    <t>Neptunium</t>
  </si>
  <si>
    <t>Np</t>
  </si>
  <si>
    <t>α Bootis</t>
  </si>
  <si>
    <t>Plutonium</t>
  </si>
  <si>
    <t>Pu</t>
  </si>
  <si>
    <t>Americium</t>
  </si>
  <si>
    <t>Am</t>
  </si>
  <si>
    <t>Curium</t>
  </si>
  <si>
    <t>K1.5 III</t>
  </si>
  <si>
    <t>Cm</t>
  </si>
  <si>
    <t>–1.1</t>
  </si>
  <si>
    <t>Berkelium</t>
  </si>
  <si>
    <t>Bk</t>
  </si>
  <si>
    <t>–2.0</t>
  </si>
  <si>
    <t>Californium</t>
  </si>
  <si>
    <t>Cf</t>
  </si>
  <si>
    <t>Einsteinium</t>
  </si>
  <si>
    <t>Es</t>
  </si>
  <si>
    <t>Fermium</t>
  </si>
  <si>
    <t>Fm</t>
  </si>
  <si>
    <t>Vega</t>
  </si>
  <si>
    <t>Mendelevium</t>
  </si>
  <si>
    <t>Md</t>
  </si>
  <si>
    <t>α Lyrae</t>
  </si>
  <si>
    <t>Nobelium</t>
  </si>
  <si>
    <t>No</t>
  </si>
  <si>
    <t>A0 V</t>
  </si>
  <si>
    <t>Lawrencium</t>
  </si>
  <si>
    <t>Lr</t>
  </si>
  <si>
    <t>Rutherfordium</t>
  </si>
  <si>
    <t>Rf</t>
  </si>
  <si>
    <t>Dubnium</t>
  </si>
  <si>
    <t>Db</t>
  </si>
  <si>
    <t>Seaborgium</t>
  </si>
  <si>
    <t>Sg</t>
  </si>
  <si>
    <t>Bohrium</t>
  </si>
  <si>
    <t>Bh</t>
  </si>
  <si>
    <t>Hassium</t>
  </si>
  <si>
    <t>Hs</t>
  </si>
  <si>
    <t>Meitnerium</t>
  </si>
  <si>
    <t>Mt</t>
  </si>
  <si>
    <t>Darmstadtium</t>
  </si>
  <si>
    <t>Ds</t>
  </si>
  <si>
    <t>Capella</t>
  </si>
  <si>
    <t>Roentgenium</t>
  </si>
  <si>
    <t>Rg</t>
  </si>
  <si>
    <t>α Aurigae</t>
  </si>
  <si>
    <t>Copernicium</t>
  </si>
  <si>
    <t>Cn</t>
  </si>
  <si>
    <t>G8 III+G0 III</t>
  </si>
  <si>
    <t>Nihonium</t>
  </si>
  <si>
    <t>Nh</t>
  </si>
  <si>
    <t>Flerovium</t>
  </si>
  <si>
    <t>–0.4</t>
  </si>
  <si>
    <t>Fl</t>
  </si>
  <si>
    <t>Moskovium</t>
  </si>
  <si>
    <t>Mc</t>
  </si>
  <si>
    <t>Livermorium</t>
  </si>
  <si>
    <t>Lv</t>
  </si>
  <si>
    <t>Tennessine</t>
  </si>
  <si>
    <t>Ts</t>
  </si>
  <si>
    <t>Oganesson</t>
  </si>
  <si>
    <t>Og</t>
  </si>
  <si>
    <t>Rigel</t>
  </si>
  <si>
    <t>Note: Some of the newest elements near the bottom of the table have suggested names that are still under review, and those names are not yet listed here. For example, Tennessine is suggested for element 117, after the state where the Oak Ridge National Laboratory is located.</t>
  </si>
  <si>
    <t>β Orionis</t>
  </si>
  <si>
    <t>B8 I</t>
  </si>
  <si>
    <t>–08</t>
  </si>
  <si>
    <t>Procyon</t>
  </si>
  <si>
    <t>α Canis Minoris</t>
  </si>
  <si>
    <t>F5 IV-V</t>
  </si>
  <si>
    <t>–0.7</t>
  </si>
  <si>
    <t>–1.0</t>
  </si>
  <si>
    <t>Achernar</t>
  </si>
  <si>
    <t>α Eridani</t>
  </si>
  <si>
    <t>B3 V</t>
  </si>
  <si>
    <t>–0.04</t>
  </si>
  <si>
    <t>–57</t>
  </si>
  <si>
    <t>Betelgeuse</t>
  </si>
  <si>
    <t>α Orionis</t>
  </si>
  <si>
    <t>M2 I</t>
  </si>
  <si>
    <t>Hadar</t>
  </si>
  <si>
    <t>β Centauri</t>
  </si>
  <si>
    <t>B1 III</t>
  </si>
  <si>
    <t>–0.03</t>
  </si>
  <si>
    <t>–0.02</t>
  </si>
  <si>
    <t>Altair</t>
  </si>
  <si>
    <t>α Aquilae</t>
  </si>
  <si>
    <t>A7 V</t>
  </si>
  <si>
    <t>Acrux</t>
  </si>
  <si>
    <t>α Crucis</t>
  </si>
  <si>
    <t>B0.5 IV+B1V</t>
  </si>
  <si>
    <t>–0.01</t>
  </si>
  <si>
    <t>–63</t>
  </si>
  <si>
    <t>Aldebaran</t>
  </si>
  <si>
    <t>α Tauri</t>
  </si>
  <si>
    <t>K5 III</t>
  </si>
  <si>
    <t>–0.2</t>
  </si>
  <si>
    <t>Constellation (Latin name)</t>
  </si>
  <si>
    <t>Genitive Case Ending</t>
  </si>
  <si>
    <t>English Name or Description</t>
  </si>
  <si>
    <t>Abbreviation</t>
  </si>
  <si>
    <t>Spica</t>
  </si>
  <si>
    <t>Approximate Position: α (h)</t>
  </si>
  <si>
    <t>Approximate Position: δ (°)</t>
  </si>
  <si>
    <t>α Virginis</t>
  </si>
  <si>
    <t>Andromeda</t>
  </si>
  <si>
    <t>Andromedae</t>
  </si>
  <si>
    <t>Princess of Ethiopia</t>
  </si>
  <si>
    <t>And</t>
  </si>
  <si>
    <t>B1 III-IV+B2 V</t>
  </si>
  <si>
    <t>Antila</t>
  </si>
  <si>
    <t>Antilae</t>
  </si>
  <si>
    <t>Air pump</t>
  </si>
  <si>
    <t>Ant</t>
  </si>
  <si>
    <t>−35</t>
  </si>
  <si>
    <t>Apus</t>
  </si>
  <si>
    <t>Apodis</t>
  </si>
  <si>
    <t>Bird of Paradise</t>
  </si>
  <si>
    <t>Aps</t>
  </si>
  <si>
    <t>–11</t>
  </si>
  <si>
    <t>−75</t>
  </si>
  <si>
    <t>Aquarius</t>
  </si>
  <si>
    <t>Aquarii</t>
  </si>
  <si>
    <t>Water bearer</t>
  </si>
  <si>
    <t>Antares</t>
  </si>
  <si>
    <t>Aqr</t>
  </si>
  <si>
    <t>−15</t>
  </si>
  <si>
    <t>α Scorpii</t>
  </si>
  <si>
    <t>Aquila</t>
  </si>
  <si>
    <t>Aquilae</t>
  </si>
  <si>
    <t>Eagle</t>
  </si>
  <si>
    <t>Aql</t>
  </si>
  <si>
    <t>M1.5 I+B2.5 V</t>
  </si>
  <si>
    <t>Ara</t>
  </si>
  <si>
    <t>Arae</t>
  </si>
  <si>
    <t>Altar</t>
  </si>
  <si>
    <t>−55</t>
  </si>
  <si>
    <t>Aries</t>
  </si>
  <si>
    <t>Arietis</t>
  </si>
  <si>
    <t>Ram</t>
  </si>
  <si>
    <t>Ari</t>
  </si>
  <si>
    <t>–26</t>
  </si>
  <si>
    <t>Pollux</t>
  </si>
  <si>
    <t>β Geminorum</t>
  </si>
  <si>
    <t>Auriga</t>
  </si>
  <si>
    <t>Aurigae</t>
  </si>
  <si>
    <t>Charioteer</t>
  </si>
  <si>
    <t>Aur</t>
  </si>
  <si>
    <t>K0 III</t>
  </si>
  <si>
    <t>–0.6</t>
  </si>
  <si>
    <t>Boötes</t>
  </si>
  <si>
    <t>Boötis</t>
  </si>
  <si>
    <t>Herdsman</t>
  </si>
  <si>
    <t>–0.05</t>
  </si>
  <si>
    <t>Boo</t>
  </si>
  <si>
    <t>Caelum</t>
  </si>
  <si>
    <t>Cael</t>
  </si>
  <si>
    <t>Graving tool</t>
  </si>
  <si>
    <t>Cae</t>
  </si>
  <si>
    <t>Fomalhaut</t>
  </si>
  <si>
    <t>α Piscis Austrini</t>
  </si>
  <si>
    <t>−40</t>
  </si>
  <si>
    <t>Camelopardus</t>
  </si>
  <si>
    <t>A3 V</t>
  </si>
  <si>
    <t>Camelopardis</t>
  </si>
  <si>
    <t>Giraffe</t>
  </si>
  <si>
    <t>Cam</t>
  </si>
  <si>
    <t>–29</t>
  </si>
  <si>
    <t>Cancer</t>
  </si>
  <si>
    <t>Cancri</t>
  </si>
  <si>
    <t>Crab</t>
  </si>
  <si>
    <t>Cnc</t>
  </si>
  <si>
    <t>Mimosa</t>
  </si>
  <si>
    <t>Canes Venatici</t>
  </si>
  <si>
    <t>Canum Venaticorum</t>
  </si>
  <si>
    <t>Hunting dogs</t>
  </si>
  <si>
    <t>CVn</t>
  </si>
  <si>
    <t>β Crucis</t>
  </si>
  <si>
    <t>Canis Major</t>
  </si>
  <si>
    <t>Canis Majoris</t>
  </si>
  <si>
    <t>B0.5 III</t>
  </si>
  <si>
    <t>Big dog</t>
  </si>
  <si>
    <t>CMa</t>
  </si>
  <si>
    <t>−20</t>
  </si>
  <si>
    <t>Canis Minor</t>
  </si>
  <si>
    <t>Canis Minoris</t>
  </si>
  <si>
    <t>Little dog</t>
  </si>
  <si>
    <t>CMi</t>
  </si>
  <si>
    <t>–59</t>
  </si>
  <si>
    <t>Capricornus</t>
  </si>
  <si>
    <t>Capricorni</t>
  </si>
  <si>
    <t>Sea goat</t>
  </si>
  <si>
    <t>Deneb</t>
  </si>
  <si>
    <t>Cap</t>
  </si>
  <si>
    <t>Carina</t>
  </si>
  <si>
    <t>Carinae</t>
  </si>
  <si>
    <t>Keel of Argonauts’ ship</t>
  </si>
  <si>
    <t>Car</t>
  </si>
  <si>
    <t>−60</t>
  </si>
  <si>
    <t>Cassiopeia</t>
  </si>
  <si>
    <t>Cassiopeiae</t>
  </si>
  <si>
    <t>Queen of Ethiopia</t>
  </si>
  <si>
    <t>Cas</t>
  </si>
  <si>
    <t>Centaurus</t>
  </si>
  <si>
    <t>Centauri</t>
  </si>
  <si>
    <t>Centaur</t>
  </si>
  <si>
    <t>Cen</t>
  </si>
  <si>
    <t>−50</t>
  </si>
  <si>
    <t>Cepheus</t>
  </si>
  <si>
    <t>Cephei</t>
  </si>
  <si>
    <t>King of Ethiopia</t>
  </si>
  <si>
    <t>α Cygni</t>
  </si>
  <si>
    <t>Cep</t>
  </si>
  <si>
    <t>Cetus</t>
  </si>
  <si>
    <t>Ceti</t>
  </si>
  <si>
    <t>Sea monster (whale)</t>
  </si>
  <si>
    <t>Cet</t>
  </si>
  <si>
    <t>−10</t>
  </si>
  <si>
    <t>Chamaeleon</t>
  </si>
  <si>
    <t>Chamaeleontis</t>
  </si>
  <si>
    <t>Chameleon</t>
  </si>
  <si>
    <t>Cha</t>
  </si>
  <si>
    <t>−80</t>
  </si>
  <si>
    <t>Circinus</t>
  </si>
  <si>
    <t>Circini</t>
  </si>
  <si>
    <t>Compasses</t>
  </si>
  <si>
    <t>Cir</t>
  </si>
  <si>
    <t>Columba</t>
  </si>
  <si>
    <t>Columbae</t>
  </si>
  <si>
    <t>Dove</t>
  </si>
  <si>
    <t>Col</t>
  </si>
  <si>
    <t>Coma Berenices</t>
  </si>
  <si>
    <t>Comae Berenices</t>
  </si>
  <si>
    <t>Berenice’s hair</t>
  </si>
  <si>
    <t>Com</t>
  </si>
  <si>
    <t>Corona Australis</t>
  </si>
  <si>
    <t>Coronae Australis</t>
  </si>
  <si>
    <t>Southern crown</t>
  </si>
  <si>
    <t>CrA</t>
  </si>
  <si>
    <t>A2 I</t>
  </si>
  <si>
    <t>Corona Borealis</t>
  </si>
  <si>
    <t>Coronae Borealis</t>
  </si>
  <si>
    <t>Northern crown</t>
  </si>
  <si>
    <t>CrB</t>
  </si>
  <si>
    <t>Corvus</t>
  </si>
  <si>
    <t>Corvi</t>
  </si>
  <si>
    <t>Crow</t>
  </si>
  <si>
    <t>Crv</t>
  </si>
  <si>
    <t>Crater</t>
  </si>
  <si>
    <t>Crateris</t>
  </si>
  <si>
    <t>Cup</t>
  </si>
  <si>
    <t>Crt</t>
  </si>
  <si>
    <t>Crux</t>
  </si>
  <si>
    <t>Crucis</t>
  </si>
  <si>
    <t>Cross (southern)</t>
  </si>
  <si>
    <t>Cru</t>
  </si>
  <si>
    <t>Cygnus</t>
  </si>
  <si>
    <t>Cygni</t>
  </si>
  <si>
    <t>Swan</t>
  </si>
  <si>
    <t>Cyg</t>
  </si>
  <si>
    <t>Delphinus</t>
  </si>
  <si>
    <t>Delphini</t>
  </si>
  <si>
    <t>Porpoise</t>
  </si>
  <si>
    <t>Del</t>
  </si>
  <si>
    <t>Dorado</t>
  </si>
  <si>
    <t>Doradus</t>
  </si>
  <si>
    <t>Swordfish</t>
  </si>
  <si>
    <t>Dor</t>
  </si>
  <si>
    <t>−65</t>
  </si>
  <si>
    <t>Draco</t>
  </si>
  <si>
    <t>Draconis</t>
  </si>
  <si>
    <t>Dragon</t>
  </si>
  <si>
    <t>Dra</t>
  </si>
  <si>
    <t>Equuleus</t>
  </si>
  <si>
    <t>Equulei</t>
  </si>
  <si>
    <t>Little horse</t>
  </si>
  <si>
    <t>Equ</t>
  </si>
  <si>
    <t>Eridanus</t>
  </si>
  <si>
    <t>Eridani</t>
  </si>
  <si>
    <t>River</t>
  </si>
  <si>
    <t>Eri</t>
  </si>
  <si>
    <t>Fornax</t>
  </si>
  <si>
    <t>Fornacis</t>
  </si>
  <si>
    <t>Furnace</t>
  </si>
  <si>
    <t>For</t>
  </si>
  <si>
    <t>−30</t>
  </si>
  <si>
    <t>Gemini</t>
  </si>
  <si>
    <t>Geminorum</t>
  </si>
  <si>
    <t>Twins</t>
  </si>
  <si>
    <t>Gem</t>
  </si>
  <si>
    <t>Grus</t>
  </si>
  <si>
    <t>Gruis</t>
  </si>
  <si>
    <t>Crane</t>
  </si>
  <si>
    <t>Gru</t>
  </si>
  <si>
    <t>−45</t>
  </si>
  <si>
    <t>Hercules</t>
  </si>
  <si>
    <t>Herculis</t>
  </si>
  <si>
    <t>Hercules, son of Zeus</t>
  </si>
  <si>
    <t>Her</t>
  </si>
  <si>
    <t>Horologium</t>
  </si>
  <si>
    <t>Horologii</t>
  </si>
  <si>
    <t>Clock</t>
  </si>
  <si>
    <t>Hor</t>
  </si>
  <si>
    <t>Hydrae</t>
  </si>
  <si>
    <t>Sea serpent</t>
  </si>
  <si>
    <t>Hya</t>
  </si>
  <si>
    <t>Hydrus</t>
  </si>
  <si>
    <t>Hydri</t>
  </si>
  <si>
    <t>Water snake</t>
  </si>
  <si>
    <t>Hyi</t>
  </si>
  <si>
    <t>Indus</t>
  </si>
  <si>
    <t>Indi</t>
  </si>
  <si>
    <t>Indian</t>
  </si>
  <si>
    <t>Ind</t>
  </si>
  <si>
    <t>Lacerta</t>
  </si>
  <si>
    <t>Lacertae</t>
  </si>
  <si>
    <t>Lizard</t>
  </si>
  <si>
    <t>Lac</t>
  </si>
  <si>
    <t>Leo</t>
  </si>
  <si>
    <t>Leonis</t>
  </si>
  <si>
    <t>Lion</t>
  </si>
  <si>
    <t>Leo Minor</t>
  </si>
  <si>
    <t>Leonis Minoris</t>
  </si>
  <si>
    <t>Little lion</t>
  </si>
  <si>
    <t>LMi</t>
  </si>
  <si>
    <t>Lepus</t>
  </si>
  <si>
    <t>Leporis</t>
  </si>
  <si>
    <t>Hare</t>
  </si>
  <si>
    <t>Lep</t>
  </si>
  <si>
    <t>Libra</t>
  </si>
  <si>
    <t>Librae</t>
  </si>
  <si>
    <t>Balance</t>
  </si>
  <si>
    <t>Lib</t>
  </si>
  <si>
    <t>Lupus</t>
  </si>
  <si>
    <t>Lupi</t>
  </si>
  <si>
    <t>Wolf</t>
  </si>
  <si>
    <t>Lup</t>
  </si>
  <si>
    <t>Lynx</t>
  </si>
  <si>
    <t>Lyncis</t>
  </si>
  <si>
    <t>Lyn</t>
  </si>
  <si>
    <t>Lyra</t>
  </si>
  <si>
    <t>Lyrae</t>
  </si>
  <si>
    <t>Lyre or harp</t>
  </si>
  <si>
    <t>Lyr</t>
  </si>
  <si>
    <t>Mensa</t>
  </si>
  <si>
    <t>Mensae</t>
  </si>
  <si>
    <t>Table Mountain</t>
  </si>
  <si>
    <t>Men</t>
  </si>
  <si>
    <t>Microscopium</t>
  </si>
  <si>
    <t>Microscopii</t>
  </si>
  <si>
    <t>Microscope</t>
  </si>
  <si>
    <t>Mic</t>
  </si>
  <si>
    <t>Monoceros</t>
  </si>
  <si>
    <t>Monocerotis</t>
  </si>
  <si>
    <t>Unicorn</t>
  </si>
  <si>
    <t>Mon</t>
  </si>
  <si>
    <t>−5</t>
  </si>
  <si>
    <t>Musca</t>
  </si>
  <si>
    <t>Muscae</t>
  </si>
  <si>
    <t>Fly</t>
  </si>
  <si>
    <t>Mus</t>
  </si>
  <si>
    <t>−70</t>
  </si>
  <si>
    <t>Norma</t>
  </si>
  <si>
    <t>Normae</t>
  </si>
  <si>
    <t>Carpenter’s level</t>
  </si>
  <si>
    <t>Nor</t>
  </si>
  <si>
    <t>Octans</t>
  </si>
  <si>
    <t>Octantis</t>
  </si>
  <si>
    <t>Octant</t>
  </si>
  <si>
    <t>Oct</t>
  </si>
  <si>
    <t>−85</t>
  </si>
  <si>
    <t>Ophiuchus</t>
  </si>
  <si>
    <t>Ophiuchi</t>
  </si>
  <si>
    <t>Holder of serpent</t>
  </si>
  <si>
    <t>Oph</t>
  </si>
  <si>
    <t>Orion</t>
  </si>
  <si>
    <t>Orionis</t>
  </si>
  <si>
    <t>Orion, the hunter</t>
  </si>
  <si>
    <t>Ori</t>
  </si>
  <si>
    <t>Pavo</t>
  </si>
  <si>
    <t>Pavonis</t>
  </si>
  <si>
    <t>Peacock</t>
  </si>
  <si>
    <t>Pav</t>
  </si>
  <si>
    <t>Pegasus</t>
  </si>
  <si>
    <t>Pegasi</t>
  </si>
  <si>
    <t>Pegasus, the winged horse</t>
  </si>
  <si>
    <t>Peg</t>
  </si>
  <si>
    <t>Perseus</t>
  </si>
  <si>
    <t>Persei</t>
  </si>
  <si>
    <t>Perseus, hero who saved Andromeda</t>
  </si>
  <si>
    <t>Per</t>
  </si>
  <si>
    <t>Phoenix</t>
  </si>
  <si>
    <t>Phoenicis</t>
  </si>
  <si>
    <t>Phe</t>
  </si>
  <si>
    <t>Pictor</t>
  </si>
  <si>
    <t>Pictoris</t>
  </si>
  <si>
    <t>Easel</t>
  </si>
  <si>
    <t>Pic</t>
  </si>
  <si>
    <t>Pisces</t>
  </si>
  <si>
    <t>Piscium</t>
  </si>
  <si>
    <t>Fishes</t>
  </si>
  <si>
    <t>Psc</t>
  </si>
  <si>
    <t>Piscis Austrinus</t>
  </si>
  <si>
    <t>Piscis Austrini</t>
  </si>
  <si>
    <t>Southern fish</t>
  </si>
  <si>
    <t>PsA</t>
  </si>
  <si>
    <t>Puppis</t>
  </si>
  <si>
    <t>Stern of the Argonauts’ ship</t>
  </si>
  <si>
    <t>Pup</t>
  </si>
  <si>
    <t>Pyxis (=Malus)</t>
  </si>
  <si>
    <t>Pyxidus</t>
  </si>
  <si>
    <t>Compass of the Argonauts’ ship</t>
  </si>
  <si>
    <t>Pyx</t>
  </si>
  <si>
    <t>Reticulum</t>
  </si>
  <si>
    <t>Reticuli</t>
  </si>
  <si>
    <t>Net</t>
  </si>
  <si>
    <t>Ret</t>
  </si>
  <si>
    <t>Sagitta</t>
  </si>
  <si>
    <t>Sagittae</t>
  </si>
  <si>
    <t>Arrow</t>
  </si>
  <si>
    <t>Sge</t>
  </si>
  <si>
    <t>Sagittarius</t>
  </si>
  <si>
    <t>Sagittarii</t>
  </si>
  <si>
    <t>Archer</t>
  </si>
  <si>
    <t>Sgr</t>
  </si>
  <si>
    <t>−25</t>
  </si>
  <si>
    <t>Scorpius</t>
  </si>
  <si>
    <t>Scorpii</t>
  </si>
  <si>
    <t>Scorpion</t>
  </si>
  <si>
    <t>Sco</t>
  </si>
  <si>
    <t>Sculptor</t>
  </si>
  <si>
    <t>Sculptoris</t>
  </si>
  <si>
    <t>Sculptor’s tools</t>
  </si>
  <si>
    <t>Scl</t>
  </si>
  <si>
    <t>Scutum</t>
  </si>
  <si>
    <t>Scuti</t>
  </si>
  <si>
    <t>Shield</t>
  </si>
  <si>
    <t>Sct</t>
  </si>
  <si>
    <t>Serpens</t>
  </si>
  <si>
    <t>Serpentis</t>
  </si>
  <si>
    <t>Serpent</t>
  </si>
  <si>
    <t>Ser</t>
  </si>
  <si>
    <t>Sextans</t>
  </si>
  <si>
    <t>Sextantis</t>
  </si>
  <si>
    <t>Sextant</t>
  </si>
  <si>
    <t>Sex</t>
  </si>
  <si>
    <t>Taurus</t>
  </si>
  <si>
    <t>Tauri</t>
  </si>
  <si>
    <t>Bull</t>
  </si>
  <si>
    <t>Tau</t>
  </si>
  <si>
    <t>Telescopium</t>
  </si>
  <si>
    <t>Telescopii</t>
  </si>
  <si>
    <t>Telescope</t>
  </si>
  <si>
    <t>Tel</t>
  </si>
  <si>
    <t>Triangulum</t>
  </si>
  <si>
    <t>Trianguli</t>
  </si>
  <si>
    <t>Triangle</t>
  </si>
  <si>
    <t>Tri</t>
  </si>
  <si>
    <t>Triangulum Australe</t>
  </si>
  <si>
    <t>Trianguli Australis</t>
  </si>
  <si>
    <t>Southern triangle</t>
  </si>
  <si>
    <t>TrA</t>
  </si>
  <si>
    <t>Tucana</t>
  </si>
  <si>
    <t>Tucanae</t>
  </si>
  <si>
    <t>Toucan</t>
  </si>
  <si>
    <t>Tuc</t>
  </si>
  <si>
    <t>Ursa Major</t>
  </si>
  <si>
    <t>Ursae Majoris</t>
  </si>
  <si>
    <t>Big bear</t>
  </si>
  <si>
    <t>UMa</t>
  </si>
  <si>
    <t>Ursa Minor</t>
  </si>
  <si>
    <t>Ursae Minoris</t>
  </si>
  <si>
    <t>Little bear</t>
  </si>
  <si>
    <t>UMi</t>
  </si>
  <si>
    <t>Vela</t>
  </si>
  <si>
    <t>Velorum</t>
  </si>
  <si>
    <t>Sail of the Argonauts’ ship</t>
  </si>
  <si>
    <t>Vel</t>
  </si>
  <si>
    <t>Virgo</t>
  </si>
  <si>
    <t>Virginis</t>
  </si>
  <si>
    <t>Virgin</t>
  </si>
  <si>
    <t>Vir</t>
  </si>
  <si>
    <t>Volans</t>
  </si>
  <si>
    <t>Volantis</t>
  </si>
  <si>
    <t>Flying fish</t>
  </si>
  <si>
    <t>Vol</t>
  </si>
  <si>
    <t>Vulpecula</t>
  </si>
  <si>
    <t>Vulpeculae</t>
  </si>
  <si>
    <t>Fox</t>
  </si>
  <si>
    <t>Vul</t>
  </si>
  <si>
    <t>Note: The four constellations Carina, Puppis, Pyxis, and Vela originally formed the single constellation Argo Navis.</t>
  </si>
  <si>
    <t>©  OpenStax. Textbook content produced by OpenStax is licensed under a Creative Commons Attribution License 4.0 license.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</si>
</sst>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d\,\ yyyy"/>
  </numFmts>
  <fonts count="7" x14ac:knownFonts="1">
    <font>
      <sz val="10"/>
      <color rgb="FF000000"/>
      <name val="Arial"/>
    </font>
    <font>
      <b/>
      <sz val="10"/>
      <color theme="1"/>
      <name val="Arial"/>
    </font>
    <font>
      <sz val="10"/>
      <color theme="1"/>
      <name val="Arial"/>
    </font>
    <font>
      <b/>
      <sz val="10"/>
      <color theme="1"/>
      <name val="Arial"/>
    </font>
    <font>
      <b/>
      <sz val="9"/>
      <color theme="1"/>
      <name val="Arial"/>
    </font>
    <font>
      <sz val="10"/>
      <name val="Arial"/>
    </font>
    <font>
      <sz val="9"/>
      <color theme="1"/>
      <name val="Arial"/>
    </font>
  </fonts>
  <fills count="2">
    <fill>
      <patternFill patternType="none"/>
    </fill>
    <fill>
      <patternFill patternType="gray125"/>
    </fill>
  </fills>
  <borders count="14">
    <border>
      <left/>
      <right/>
      <top/>
      <bottom/>
      <diagonal/>
    </border>
    <border>
      <left style="thin">
        <color rgb="FF1A1919"/>
      </left>
      <right/>
      <top style="thin">
        <color rgb="FF1A1919"/>
      </top>
      <bottom style="thin">
        <color rgb="FF1A1919"/>
      </bottom>
      <diagonal/>
    </border>
    <border>
      <left/>
      <right/>
      <top style="thin">
        <color rgb="FF1A1919"/>
      </top>
      <bottom style="thin">
        <color rgb="FF1A1919"/>
      </bottom>
      <diagonal/>
    </border>
    <border>
      <left/>
      <right style="thin">
        <color rgb="FF1A1919"/>
      </right>
      <top style="thin">
        <color rgb="FF1A1919"/>
      </top>
      <bottom style="thin">
        <color rgb="FF1A1919"/>
      </bottom>
      <diagonal/>
    </border>
    <border>
      <left style="thin">
        <color rgb="FF1A1919"/>
      </left>
      <right style="thin">
        <color rgb="FF1A1919"/>
      </right>
      <top style="thin">
        <color rgb="FF1A1919"/>
      </top>
      <bottom style="thin">
        <color rgb="FF1A1919"/>
      </bottom>
      <diagonal/>
    </border>
    <border>
      <left style="thin">
        <color rgb="FF1A1919"/>
      </left>
      <right style="thin">
        <color rgb="FFA8A9A8"/>
      </right>
      <top style="thin">
        <color rgb="FF1A1919"/>
      </top>
      <bottom style="thin">
        <color rgb="FFB3B3B3"/>
      </bottom>
      <diagonal/>
    </border>
    <border>
      <left style="thin">
        <color rgb="FFA8A9A8"/>
      </left>
      <right style="thin">
        <color rgb="FFA8A9A8"/>
      </right>
      <top style="thin">
        <color rgb="FF1A1919"/>
      </top>
      <bottom style="thin">
        <color rgb="FFB3B3B3"/>
      </bottom>
      <diagonal/>
    </border>
    <border>
      <left style="thin">
        <color rgb="FFA8A9A8"/>
      </left>
      <right style="thin">
        <color rgb="FF1A1919"/>
      </right>
      <top style="thin">
        <color rgb="FF1A1919"/>
      </top>
      <bottom style="thin">
        <color rgb="FFB3B3B3"/>
      </bottom>
      <diagonal/>
    </border>
    <border>
      <left style="thin">
        <color rgb="FF1A1919"/>
      </left>
      <right style="thin">
        <color rgb="FFB4B5B4"/>
      </right>
      <top style="thin">
        <color rgb="FFB3B3B3"/>
      </top>
      <bottom style="thin">
        <color rgb="FFB3B3B3"/>
      </bottom>
      <diagonal/>
    </border>
    <border>
      <left style="thin">
        <color rgb="FFB4B5B4"/>
      </left>
      <right style="thin">
        <color rgb="FFB4B5B4"/>
      </right>
      <top style="thin">
        <color rgb="FFB3B3B3"/>
      </top>
      <bottom style="thin">
        <color rgb="FFB3B3B3"/>
      </bottom>
      <diagonal/>
    </border>
    <border>
      <left style="thin">
        <color rgb="FFB4B5B4"/>
      </left>
      <right style="thin">
        <color rgb="FF1A1919"/>
      </right>
      <top style="thin">
        <color rgb="FFB3B3B3"/>
      </top>
      <bottom style="thin">
        <color rgb="FFB3B3B3"/>
      </bottom>
      <diagonal/>
    </border>
    <border>
      <left style="thin">
        <color rgb="FF1A1919"/>
      </left>
      <right style="thin">
        <color rgb="FFB4B5B4"/>
      </right>
      <top style="thin">
        <color rgb="FFB3B3B3"/>
      </top>
      <bottom style="thin">
        <color rgb="FF000000"/>
      </bottom>
      <diagonal/>
    </border>
    <border>
      <left style="thin">
        <color rgb="FFB4B5B4"/>
      </left>
      <right style="thin">
        <color rgb="FFB4B5B4"/>
      </right>
      <top style="thin">
        <color rgb="FFB3B3B3"/>
      </top>
      <bottom style="thin">
        <color rgb="FF000000"/>
      </bottom>
      <diagonal/>
    </border>
    <border>
      <left style="thin">
        <color rgb="FFB4B5B4"/>
      </left>
      <right style="thin">
        <color rgb="FF1A1919"/>
      </right>
      <top style="thin">
        <color rgb="FFB3B3B3"/>
      </top>
      <bottom style="thin">
        <color rgb="FF000000"/>
      </bottom>
      <diagonal/>
    </border>
  </borders>
  <cellStyleXfs count="1">
    <xf numFmtId="0" fontId="0" fillId="0" borderId="0"/>
  </cellStyleXfs>
  <cellXfs count="43">
    <xf numFmtId="0" fontId="0" fillId="0" borderId="0" xfId="0" applyFont="1" applyAlignment="1"/>
    <xf numFmtId="0" fontId="1" fillId="0" borderId="0" xfId="0" applyFont="1" applyAlignment="1"/>
    <xf numFmtId="0" fontId="1" fillId="0" borderId="0" xfId="0" applyFont="1" applyAlignment="1">
      <alignment horizontal="center" vertical="top"/>
    </xf>
    <xf numFmtId="0" fontId="1" fillId="0" borderId="0" xfId="0" applyFont="1"/>
    <xf numFmtId="0" fontId="2" fillId="0" borderId="0" xfId="0" applyFont="1" applyAlignment="1">
      <alignment vertical="top"/>
    </xf>
    <xf numFmtId="49" fontId="2" fillId="0" borderId="0" xfId="0" applyNumberFormat="1" applyFont="1" applyAlignment="1"/>
    <xf numFmtId="11" fontId="2" fillId="0" borderId="0" xfId="0" applyNumberFormat="1" applyFont="1" applyAlignment="1"/>
    <xf numFmtId="0" fontId="2" fillId="0" borderId="0" xfId="0" applyFont="1" applyAlignment="1"/>
    <xf numFmtId="11" fontId="2" fillId="0" borderId="0" xfId="0" applyNumberFormat="1" applyFont="1"/>
    <xf numFmtId="11" fontId="1" fillId="0" borderId="0" xfId="0" applyNumberFormat="1" applyFont="1"/>
    <xf numFmtId="3" fontId="2" fillId="0" borderId="0" xfId="0" applyNumberFormat="1" applyFont="1" applyAlignment="1">
      <alignment vertical="top"/>
    </xf>
    <xf numFmtId="164" fontId="2" fillId="0" borderId="0" xfId="0" applyNumberFormat="1" applyFont="1" applyAlignment="1">
      <alignment vertical="top"/>
    </xf>
    <xf numFmtId="0" fontId="3" fillId="0" borderId="0" xfId="0" applyFont="1" applyAlignment="1"/>
    <xf numFmtId="0" fontId="2" fillId="0" borderId="0" xfId="0" applyFont="1" applyAlignment="1">
      <alignment vertical="top"/>
    </xf>
    <xf numFmtId="49" fontId="2" fillId="0" borderId="0" xfId="0" applyNumberFormat="1" applyFont="1" applyAlignment="1">
      <alignment vertical="top"/>
    </xf>
    <xf numFmtId="0" fontId="4" fillId="0" borderId="4" xfId="0" applyFont="1" applyBorder="1" applyAlignment="1"/>
    <xf numFmtId="0" fontId="4" fillId="0" borderId="4" xfId="0" applyFont="1" applyBorder="1" applyAlignment="1"/>
    <xf numFmtId="0" fontId="6" fillId="0" borderId="5" xfId="0" applyFont="1" applyBorder="1" applyAlignment="1"/>
    <xf numFmtId="0" fontId="6" fillId="0" borderId="6" xfId="0" applyFont="1" applyBorder="1" applyAlignment="1"/>
    <xf numFmtId="0" fontId="6" fillId="0" borderId="6" xfId="0" applyFont="1" applyBorder="1" applyAlignment="1"/>
    <xf numFmtId="0" fontId="6" fillId="0" borderId="7" xfId="0" applyFont="1" applyBorder="1" applyAlignment="1"/>
    <xf numFmtId="0" fontId="6" fillId="0" borderId="8" xfId="0" applyFont="1" applyBorder="1" applyAlignment="1"/>
    <xf numFmtId="0" fontId="6" fillId="0" borderId="9" xfId="0" applyFont="1" applyBorder="1" applyAlignment="1"/>
    <xf numFmtId="3" fontId="6" fillId="0" borderId="9" xfId="0" applyNumberFormat="1" applyFont="1" applyBorder="1" applyAlignment="1"/>
    <xf numFmtId="0" fontId="6" fillId="0" borderId="9" xfId="0" applyFont="1" applyBorder="1" applyAlignment="1"/>
    <xf numFmtId="0" fontId="6" fillId="0" borderId="9" xfId="0" applyFont="1" applyBorder="1"/>
    <xf numFmtId="0" fontId="6" fillId="0" borderId="10" xfId="0" applyFont="1" applyBorder="1" applyAlignment="1"/>
    <xf numFmtId="49" fontId="2" fillId="0" borderId="0" xfId="0" applyNumberFormat="1" applyFont="1"/>
    <xf numFmtId="0" fontId="6" fillId="0" borderId="11" xfId="0" applyFont="1" applyBorder="1" applyAlignment="1"/>
    <xf numFmtId="0" fontId="6" fillId="0" borderId="12" xfId="0" applyFont="1" applyBorder="1" applyAlignment="1"/>
    <xf numFmtId="3" fontId="6" fillId="0" borderId="12" xfId="0" applyNumberFormat="1" applyFont="1" applyBorder="1" applyAlignment="1"/>
    <xf numFmtId="0" fontId="6" fillId="0" borderId="12" xfId="0" applyFont="1" applyBorder="1" applyAlignment="1"/>
    <xf numFmtId="0" fontId="6" fillId="0" borderId="12" xfId="0" applyFont="1" applyBorder="1"/>
    <xf numFmtId="0" fontId="6" fillId="0" borderId="13" xfId="0" applyFont="1" applyBorder="1" applyAlignment="1"/>
    <xf numFmtId="0" fontId="2" fillId="0" borderId="0" xfId="0" applyFont="1" applyAlignment="1">
      <alignment vertical="top"/>
    </xf>
    <xf numFmtId="0" fontId="0" fillId="0" borderId="0" xfId="0" applyFont="1" applyAlignment="1"/>
    <xf numFmtId="0" fontId="4" fillId="0" borderId="1" xfId="0" applyFont="1" applyBorder="1" applyAlignment="1"/>
    <xf numFmtId="0" fontId="5" fillId="0" borderId="2" xfId="0" applyFont="1" applyBorder="1"/>
    <xf numFmtId="0" fontId="5" fillId="0" borderId="3" xfId="0" applyFont="1" applyBorder="1"/>
    <xf numFmtId="0" fontId="2" fillId="0" borderId="0" xfId="0" applyFont="1" applyAlignment="1">
      <alignment horizontal="left" wrapText="1"/>
    </xf>
    <xf numFmtId="0" fontId="1" fillId="0" borderId="0" xfId="0" applyFont="1" applyAlignment="1">
      <alignment horizontal="center" vertical="top" wrapText="1"/>
    </xf>
    <xf numFmtId="49" fontId="1" fillId="0" borderId="0" xfId="0" applyNumberFormat="1" applyFont="1" applyAlignment="1">
      <alignment horizontal="center" vertical="top" wrapText="1"/>
    </xf>
    <xf numFmtId="0" fontId="0" fillId="0" borderId="0" xfId="0" applyFont="1" applyAlignment="1">
      <alignment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C32"/>
  <sheetViews>
    <sheetView topLeftCell="A7" workbookViewId="0">
      <selection activeCell="A32" sqref="A32"/>
    </sheetView>
  </sheetViews>
  <sheetFormatPr baseColWidth="10" defaultColWidth="14.5" defaultRowHeight="15.75" customHeight="1" x14ac:dyDescent="0.15"/>
  <cols>
    <col min="1" max="1" width="24.83203125" customWidth="1"/>
    <col min="2" max="2" width="42.33203125" customWidth="1"/>
  </cols>
  <sheetData>
    <row r="1" spans="1:3" ht="15.75" customHeight="1" x14ac:dyDescent="0.15">
      <c r="A1" s="1" t="s">
        <v>0</v>
      </c>
    </row>
    <row r="2" spans="1:3" ht="15.75" customHeight="1" x14ac:dyDescent="0.15">
      <c r="A2" s="2" t="s">
        <v>1</v>
      </c>
      <c r="B2" s="3" t="s">
        <v>2</v>
      </c>
    </row>
    <row r="3" spans="1:3" ht="15.75" customHeight="1" x14ac:dyDescent="0.15">
      <c r="A3" s="4" t="s">
        <v>3</v>
      </c>
      <c r="B3" s="5" t="s">
        <v>4</v>
      </c>
      <c r="C3" s="6"/>
    </row>
    <row r="4" spans="1:3" ht="15.75" customHeight="1" x14ac:dyDescent="0.15">
      <c r="A4" s="4" t="s">
        <v>5</v>
      </c>
      <c r="B4" s="6" t="s">
        <v>6</v>
      </c>
    </row>
    <row r="5" spans="1:3" ht="15.75" customHeight="1" x14ac:dyDescent="0.15">
      <c r="A5" s="4" t="s">
        <v>7</v>
      </c>
      <c r="B5" s="6" t="s">
        <v>8</v>
      </c>
    </row>
    <row r="6" spans="1:3" ht="15.75" customHeight="1" x14ac:dyDescent="0.15">
      <c r="A6" s="4" t="s">
        <v>9</v>
      </c>
      <c r="B6" s="6" t="s">
        <v>10</v>
      </c>
    </row>
    <row r="7" spans="1:3" ht="15.75" customHeight="1" x14ac:dyDescent="0.15">
      <c r="A7" s="4" t="s">
        <v>11</v>
      </c>
      <c r="B7" s="6" t="s">
        <v>12</v>
      </c>
    </row>
    <row r="8" spans="1:3" ht="15.75" customHeight="1" x14ac:dyDescent="0.15">
      <c r="A8" s="4" t="s">
        <v>13</v>
      </c>
      <c r="B8" s="6" t="s">
        <v>14</v>
      </c>
    </row>
    <row r="9" spans="1:3" ht="15.75" customHeight="1" x14ac:dyDescent="0.15">
      <c r="A9" s="4" t="s">
        <v>15</v>
      </c>
      <c r="B9" s="6" t="s">
        <v>16</v>
      </c>
      <c r="C9" s="7" t="s">
        <v>17</v>
      </c>
    </row>
    <row r="10" spans="1:3" ht="15.75" customHeight="1" x14ac:dyDescent="0.15">
      <c r="A10" s="4" t="s">
        <v>18</v>
      </c>
      <c r="B10" s="6" t="s">
        <v>19</v>
      </c>
    </row>
    <row r="11" spans="1:3" ht="15.75" customHeight="1" x14ac:dyDescent="0.15">
      <c r="A11" s="4" t="s">
        <v>20</v>
      </c>
      <c r="B11" s="6" t="s">
        <v>21</v>
      </c>
    </row>
    <row r="12" spans="1:3" ht="15.75" customHeight="1" x14ac:dyDescent="0.15">
      <c r="A12" s="4" t="s">
        <v>22</v>
      </c>
      <c r="B12" s="6" t="s">
        <v>23</v>
      </c>
    </row>
    <row r="13" spans="1:3" ht="15.75" customHeight="1" x14ac:dyDescent="0.15">
      <c r="A13" s="1" t="s">
        <v>24</v>
      </c>
      <c r="B13" s="8"/>
    </row>
    <row r="14" spans="1:3" ht="15.75" customHeight="1" x14ac:dyDescent="0.15">
      <c r="A14" s="2" t="s">
        <v>1</v>
      </c>
      <c r="B14" s="9" t="s">
        <v>2</v>
      </c>
    </row>
    <row r="15" spans="1:3" ht="15.75" customHeight="1" x14ac:dyDescent="0.15">
      <c r="A15" s="4" t="s">
        <v>25</v>
      </c>
      <c r="B15" s="6" t="s">
        <v>26</v>
      </c>
    </row>
    <row r="16" spans="1:3" ht="15.75" customHeight="1" x14ac:dyDescent="0.15">
      <c r="A16" s="4" t="s">
        <v>27</v>
      </c>
      <c r="B16" s="6" t="s">
        <v>28</v>
      </c>
    </row>
    <row r="17" spans="1:2" ht="15.75" customHeight="1" x14ac:dyDescent="0.15">
      <c r="A17" s="4" t="s">
        <v>29</v>
      </c>
      <c r="B17" s="6" t="s">
        <v>30</v>
      </c>
    </row>
    <row r="18" spans="1:2" ht="15.75" customHeight="1" x14ac:dyDescent="0.15">
      <c r="A18" s="4" t="s">
        <v>31</v>
      </c>
      <c r="B18" s="6" t="s">
        <v>32</v>
      </c>
    </row>
    <row r="19" spans="1:2" ht="15.75" customHeight="1" x14ac:dyDescent="0.15">
      <c r="A19" s="4" t="s">
        <v>33</v>
      </c>
      <c r="B19" s="6" t="s">
        <v>34</v>
      </c>
    </row>
    <row r="20" spans="1:2" ht="15.75" customHeight="1" x14ac:dyDescent="0.15">
      <c r="A20" s="4" t="s">
        <v>35</v>
      </c>
      <c r="B20" s="6" t="s">
        <v>36</v>
      </c>
    </row>
    <row r="21" spans="1:2" ht="15.75" customHeight="1" x14ac:dyDescent="0.15">
      <c r="A21" s="4" t="s">
        <v>37</v>
      </c>
      <c r="B21" s="8" t="s">
        <v>38</v>
      </c>
    </row>
    <row r="22" spans="1:2" ht="15.75" customHeight="1" x14ac:dyDescent="0.15">
      <c r="A22" s="4" t="s">
        <v>39</v>
      </c>
      <c r="B22" s="6" t="s">
        <v>40</v>
      </c>
    </row>
    <row r="23" spans="1:2" ht="15.75" customHeight="1" x14ac:dyDescent="0.15">
      <c r="A23" s="4" t="s">
        <v>41</v>
      </c>
      <c r="B23" s="6" t="s">
        <v>42</v>
      </c>
    </row>
    <row r="24" spans="1:2" ht="15.75" customHeight="1" x14ac:dyDescent="0.15">
      <c r="A24" s="4" t="s">
        <v>43</v>
      </c>
      <c r="B24" s="6" t="s">
        <v>44</v>
      </c>
    </row>
    <row r="25" spans="1:2" ht="15.75" customHeight="1" x14ac:dyDescent="0.15">
      <c r="A25" s="4" t="s">
        <v>45</v>
      </c>
      <c r="B25" s="6" t="s">
        <v>46</v>
      </c>
    </row>
    <row r="26" spans="1:2" ht="15.75" customHeight="1" x14ac:dyDescent="0.15">
      <c r="A26" s="4" t="s">
        <v>47</v>
      </c>
      <c r="B26" s="6" t="s">
        <v>48</v>
      </c>
    </row>
    <row r="27" spans="1:2" ht="15.75" customHeight="1" x14ac:dyDescent="0.15">
      <c r="A27" s="4" t="s">
        <v>49</v>
      </c>
      <c r="B27" s="6" t="s">
        <v>50</v>
      </c>
    </row>
    <row r="28" spans="1:2" ht="15.75" customHeight="1" x14ac:dyDescent="0.15">
      <c r="A28" s="4" t="s">
        <v>51</v>
      </c>
      <c r="B28" s="8" t="s">
        <v>52</v>
      </c>
    </row>
    <row r="32" spans="1:2" ht="15.75" customHeight="1" x14ac:dyDescent="0.15">
      <c r="A32" t="s">
        <v>1101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I39"/>
  <sheetViews>
    <sheetView topLeftCell="A18" workbookViewId="0">
      <selection activeCell="A39" sqref="A39"/>
    </sheetView>
  </sheetViews>
  <sheetFormatPr baseColWidth="10" defaultColWidth="14.5" defaultRowHeight="15.75" customHeight="1" x14ac:dyDescent="0.15"/>
  <cols>
    <col min="1" max="1" width="26" customWidth="1"/>
    <col min="2" max="2" width="26.5" customWidth="1"/>
    <col min="3" max="3" width="22.5" customWidth="1"/>
    <col min="4" max="4" width="23.1640625" customWidth="1"/>
    <col min="5" max="5" width="30.33203125" customWidth="1"/>
    <col min="6" max="6" width="27" customWidth="1"/>
    <col min="7" max="7" width="33.33203125" customWidth="1"/>
    <col min="8" max="8" width="27.6640625" customWidth="1"/>
    <col min="9" max="9" width="21.83203125" customWidth="1"/>
  </cols>
  <sheetData>
    <row r="1" spans="1:9" ht="15.75" customHeight="1" x14ac:dyDescent="0.15">
      <c r="A1" s="7" t="s">
        <v>54</v>
      </c>
    </row>
    <row r="2" spans="1:9" ht="15.75" customHeight="1" x14ac:dyDescent="0.15">
      <c r="A2" s="2" t="s">
        <v>56</v>
      </c>
      <c r="B2" s="2" t="s">
        <v>59</v>
      </c>
      <c r="C2" s="2" t="s">
        <v>62</v>
      </c>
      <c r="D2" s="2" t="s">
        <v>64</v>
      </c>
      <c r="E2" s="2" t="s">
        <v>66</v>
      </c>
      <c r="F2" s="2" t="s">
        <v>67</v>
      </c>
      <c r="G2" s="2" t="s">
        <v>69</v>
      </c>
      <c r="H2" s="2" t="s">
        <v>72</v>
      </c>
      <c r="I2" s="2" t="s">
        <v>73</v>
      </c>
    </row>
    <row r="3" spans="1:9" ht="15.75" customHeight="1" x14ac:dyDescent="0.15">
      <c r="A3" s="4" t="s">
        <v>74</v>
      </c>
      <c r="B3" s="4">
        <v>4879</v>
      </c>
      <c r="C3" s="4">
        <v>0.38</v>
      </c>
      <c r="D3" s="4">
        <v>5.5E-2</v>
      </c>
      <c r="E3" s="4">
        <v>5.43</v>
      </c>
      <c r="F3" s="4">
        <v>58</v>
      </c>
      <c r="G3" s="4">
        <v>0</v>
      </c>
      <c r="H3" s="4">
        <v>0.38</v>
      </c>
      <c r="I3" s="4">
        <v>4.3</v>
      </c>
    </row>
    <row r="4" spans="1:9" ht="15.75" customHeight="1" x14ac:dyDescent="0.15">
      <c r="A4" s="4" t="s">
        <v>81</v>
      </c>
      <c r="B4" s="10">
        <v>12104</v>
      </c>
      <c r="C4" s="4">
        <v>0.95</v>
      </c>
      <c r="D4" s="4">
        <v>0.81499999999999995</v>
      </c>
      <c r="E4" s="4">
        <v>5.24</v>
      </c>
      <c r="F4" s="4" t="s">
        <v>91</v>
      </c>
      <c r="G4" s="4">
        <v>177</v>
      </c>
      <c r="H4" s="4">
        <v>0.9</v>
      </c>
      <c r="I4" s="4">
        <v>10.4</v>
      </c>
    </row>
    <row r="5" spans="1:9" ht="15.75" customHeight="1" x14ac:dyDescent="0.15">
      <c r="A5" s="4" t="s">
        <v>93</v>
      </c>
      <c r="B5" s="10">
        <v>12756</v>
      </c>
      <c r="C5" s="4">
        <v>1</v>
      </c>
      <c r="D5" s="4">
        <v>1</v>
      </c>
      <c r="E5" s="4">
        <v>5.51</v>
      </c>
      <c r="F5" s="4">
        <v>1</v>
      </c>
      <c r="G5" s="4">
        <v>23.4</v>
      </c>
      <c r="H5" s="4">
        <v>1</v>
      </c>
      <c r="I5" s="4">
        <v>11.2</v>
      </c>
    </row>
    <row r="6" spans="1:9" ht="15.75" customHeight="1" x14ac:dyDescent="0.15">
      <c r="A6" s="4" t="s">
        <v>97</v>
      </c>
      <c r="B6" s="4">
        <v>6779</v>
      </c>
      <c r="C6" s="4">
        <v>0.53</v>
      </c>
      <c r="D6" s="4">
        <v>0.11</v>
      </c>
      <c r="E6" s="4">
        <v>3.93</v>
      </c>
      <c r="F6" s="4">
        <v>1.026</v>
      </c>
      <c r="G6" s="4">
        <v>25.2</v>
      </c>
      <c r="H6" s="4">
        <v>0.38</v>
      </c>
      <c r="I6" s="4">
        <v>5</v>
      </c>
    </row>
    <row r="7" spans="1:9" ht="15.75" customHeight="1" x14ac:dyDescent="0.15">
      <c r="A7" s="4" t="s">
        <v>100</v>
      </c>
      <c r="B7" s="10">
        <v>140000</v>
      </c>
      <c r="C7" s="4">
        <v>10.9</v>
      </c>
      <c r="D7" s="4">
        <v>318</v>
      </c>
      <c r="E7" s="4">
        <v>1.33</v>
      </c>
      <c r="F7" s="4">
        <v>0.41399999999999998</v>
      </c>
      <c r="G7" s="4">
        <v>3.1</v>
      </c>
      <c r="H7" s="4">
        <v>2.5299999999999998</v>
      </c>
      <c r="I7" s="4">
        <v>60</v>
      </c>
    </row>
    <row r="8" spans="1:9" ht="15.75" customHeight="1" x14ac:dyDescent="0.15">
      <c r="A8" s="4" t="s">
        <v>105</v>
      </c>
      <c r="B8" s="10">
        <v>117000</v>
      </c>
      <c r="C8" s="4">
        <v>9.1300000000000008</v>
      </c>
      <c r="D8" s="4">
        <v>95.2</v>
      </c>
      <c r="E8" s="4">
        <v>0.69</v>
      </c>
      <c r="F8" s="4">
        <v>0.44</v>
      </c>
      <c r="G8" s="4">
        <v>26.7</v>
      </c>
      <c r="H8" s="4">
        <v>1.07</v>
      </c>
      <c r="I8" s="4">
        <v>36</v>
      </c>
    </row>
    <row r="9" spans="1:9" ht="15.75" customHeight="1" x14ac:dyDescent="0.15">
      <c r="A9" s="4" t="s">
        <v>107</v>
      </c>
      <c r="B9" s="10">
        <v>50700</v>
      </c>
      <c r="C9" s="4">
        <v>3.98</v>
      </c>
      <c r="D9" s="4">
        <v>14.5</v>
      </c>
      <c r="E9" s="4">
        <v>1.27</v>
      </c>
      <c r="F9" s="4" t="s">
        <v>109</v>
      </c>
      <c r="G9" s="4">
        <v>97.9</v>
      </c>
      <c r="H9" s="4">
        <v>0.89</v>
      </c>
      <c r="I9" s="4">
        <v>21</v>
      </c>
    </row>
    <row r="10" spans="1:9" ht="15.75" customHeight="1" x14ac:dyDescent="0.15">
      <c r="A10" s="4" t="s">
        <v>111</v>
      </c>
      <c r="B10" s="10">
        <v>49200</v>
      </c>
      <c r="C10" s="4">
        <v>3.86</v>
      </c>
      <c r="D10" s="4">
        <v>17.2</v>
      </c>
      <c r="E10" s="4">
        <v>1.64</v>
      </c>
      <c r="F10" s="4">
        <v>0.67100000000000004</v>
      </c>
      <c r="G10" s="4">
        <v>29.6</v>
      </c>
      <c r="H10" s="4">
        <v>1.1399999999999999</v>
      </c>
      <c r="I10" s="4">
        <v>23</v>
      </c>
    </row>
    <row r="11" spans="1:9" ht="15.75" customHeight="1" x14ac:dyDescent="0.15">
      <c r="A11" s="7" t="s">
        <v>114</v>
      </c>
    </row>
    <row r="12" spans="1:9" ht="15.75" customHeight="1" x14ac:dyDescent="0.15">
      <c r="A12" s="2" t="s">
        <v>117</v>
      </c>
      <c r="B12" s="2" t="s">
        <v>61</v>
      </c>
      <c r="C12" s="2" t="s">
        <v>118</v>
      </c>
      <c r="D12" s="2" t="s">
        <v>64</v>
      </c>
      <c r="E12" s="2" t="s">
        <v>66</v>
      </c>
      <c r="F12" s="2" t="s">
        <v>67</v>
      </c>
      <c r="G12" s="2" t="s">
        <v>69</v>
      </c>
      <c r="H12" s="2" t="s">
        <v>72</v>
      </c>
      <c r="I12" s="2" t="s">
        <v>73</v>
      </c>
    </row>
    <row r="13" spans="1:9" ht="15.75" customHeight="1" x14ac:dyDescent="0.15">
      <c r="A13" s="4" t="s">
        <v>120</v>
      </c>
      <c r="B13" s="4">
        <v>950</v>
      </c>
      <c r="C13" s="4">
        <v>7.0000000000000007E-2</v>
      </c>
      <c r="D13" s="4">
        <v>2.0000000000000001E-4</v>
      </c>
      <c r="E13" s="4">
        <v>2.2000000000000002</v>
      </c>
      <c r="F13" s="4">
        <v>0.378</v>
      </c>
      <c r="G13" s="4">
        <v>3</v>
      </c>
      <c r="H13" s="4">
        <v>0.03</v>
      </c>
      <c r="I13" s="4">
        <v>0.5</v>
      </c>
    </row>
    <row r="14" spans="1:9" ht="15.75" customHeight="1" x14ac:dyDescent="0.15">
      <c r="A14" s="4" t="s">
        <v>124</v>
      </c>
      <c r="B14" s="4">
        <v>2470</v>
      </c>
      <c r="C14" s="4">
        <v>0.18</v>
      </c>
      <c r="D14" s="4">
        <v>2.3999999999999998E-3</v>
      </c>
      <c r="E14" s="4">
        <v>1.9</v>
      </c>
      <c r="F14" s="4" t="s">
        <v>127</v>
      </c>
      <c r="G14" s="4">
        <v>122</v>
      </c>
      <c r="H14" s="4">
        <v>0.06</v>
      </c>
      <c r="I14" s="4">
        <v>1.3</v>
      </c>
    </row>
    <row r="15" spans="1:9" ht="15.75" customHeight="1" x14ac:dyDescent="0.15">
      <c r="A15" s="4" t="s">
        <v>130</v>
      </c>
      <c r="B15" s="4">
        <v>1700</v>
      </c>
      <c r="C15" s="4">
        <v>0.13</v>
      </c>
      <c r="D15" s="4">
        <v>6.9999999999999999E-4</v>
      </c>
      <c r="E15" s="4">
        <v>3</v>
      </c>
      <c r="F15" s="4">
        <v>0.16300000000000001</v>
      </c>
      <c r="G15" s="4" t="s">
        <v>71</v>
      </c>
      <c r="H15" s="4" t="s">
        <v>71</v>
      </c>
      <c r="I15" s="4">
        <v>0.8</v>
      </c>
    </row>
    <row r="16" spans="1:9" ht="15.75" customHeight="1" x14ac:dyDescent="0.15">
      <c r="A16" s="4" t="s">
        <v>137</v>
      </c>
      <c r="B16" s="4">
        <v>1400</v>
      </c>
      <c r="C16" s="4">
        <v>0.11</v>
      </c>
      <c r="D16" s="4">
        <v>5.0000000000000001E-4</v>
      </c>
      <c r="E16" s="4">
        <v>2</v>
      </c>
      <c r="F16" s="4">
        <v>0.32100000000000001</v>
      </c>
      <c r="G16" s="4" t="s">
        <v>71</v>
      </c>
      <c r="H16" s="4" t="s">
        <v>71</v>
      </c>
      <c r="I16" s="4">
        <v>0.8</v>
      </c>
    </row>
    <row r="17" spans="1:9" ht="15.75" customHeight="1" x14ac:dyDescent="0.15">
      <c r="A17" s="4" t="s">
        <v>141</v>
      </c>
      <c r="B17" s="4">
        <v>2326</v>
      </c>
      <c r="C17" s="4">
        <v>0.18</v>
      </c>
      <c r="D17" s="4">
        <v>2.8E-3</v>
      </c>
      <c r="E17" s="4">
        <v>2.5</v>
      </c>
      <c r="F17" s="4" t="s">
        <v>143</v>
      </c>
      <c r="G17" s="4" t="s">
        <v>71</v>
      </c>
      <c r="H17" s="4" t="s">
        <v>71</v>
      </c>
      <c r="I17" s="4">
        <v>1.4</v>
      </c>
    </row>
    <row r="18" spans="1:9" ht="15.75" customHeight="1" x14ac:dyDescent="0.15">
      <c r="A18" s="7" t="s">
        <v>144</v>
      </c>
    </row>
    <row r="19" spans="1:9" ht="15.75" customHeight="1" x14ac:dyDescent="0.15">
      <c r="A19" s="7" t="s">
        <v>147</v>
      </c>
    </row>
    <row r="20" spans="1:9" ht="15.75" customHeight="1" x14ac:dyDescent="0.15">
      <c r="A20" s="2" t="s">
        <v>148</v>
      </c>
      <c r="B20" s="2" t="s">
        <v>149</v>
      </c>
      <c r="C20" s="2" t="s">
        <v>150</v>
      </c>
      <c r="D20" s="2" t="s">
        <v>151</v>
      </c>
      <c r="E20" s="2" t="s">
        <v>152</v>
      </c>
      <c r="F20" s="2" t="s">
        <v>154</v>
      </c>
      <c r="G20" s="2" t="s">
        <v>155</v>
      </c>
      <c r="H20" s="2" t="s">
        <v>157</v>
      </c>
    </row>
    <row r="21" spans="1:9" ht="15.75" customHeight="1" x14ac:dyDescent="0.15">
      <c r="A21" s="4" t="s">
        <v>74</v>
      </c>
      <c r="B21" s="4">
        <v>0.39</v>
      </c>
      <c r="C21" s="4">
        <v>58</v>
      </c>
      <c r="D21" s="4">
        <v>0.24</v>
      </c>
      <c r="E21" s="4">
        <v>88</v>
      </c>
      <c r="F21" s="4">
        <v>47.9</v>
      </c>
      <c r="G21" s="4">
        <v>0.20599999999999999</v>
      </c>
      <c r="H21" s="4">
        <v>7</v>
      </c>
    </row>
    <row r="22" spans="1:9" ht="15.75" customHeight="1" x14ac:dyDescent="0.15">
      <c r="A22" s="4" t="s">
        <v>81</v>
      </c>
      <c r="B22" s="4">
        <v>0.72</v>
      </c>
      <c r="C22" s="4">
        <v>108</v>
      </c>
      <c r="D22" s="4">
        <v>0.6</v>
      </c>
      <c r="E22" s="4">
        <v>224.7</v>
      </c>
      <c r="F22" s="4">
        <v>35</v>
      </c>
      <c r="G22" s="4">
        <v>7.0000000000000001E-3</v>
      </c>
      <c r="H22" s="4">
        <v>3.4</v>
      </c>
    </row>
    <row r="23" spans="1:9" ht="15.75" customHeight="1" x14ac:dyDescent="0.15">
      <c r="A23" s="4" t="s">
        <v>93</v>
      </c>
      <c r="B23" s="4">
        <v>1</v>
      </c>
      <c r="C23" s="4">
        <v>149</v>
      </c>
      <c r="D23" s="4">
        <v>1</v>
      </c>
      <c r="E23" s="4">
        <v>365.2</v>
      </c>
      <c r="F23" s="4">
        <v>29.8</v>
      </c>
      <c r="G23" s="4">
        <v>1.7000000000000001E-2</v>
      </c>
      <c r="H23" s="4">
        <v>0</v>
      </c>
    </row>
    <row r="24" spans="1:9" ht="15.75" customHeight="1" x14ac:dyDescent="0.15">
      <c r="A24" s="4" t="s">
        <v>97</v>
      </c>
      <c r="B24" s="4">
        <v>1.52</v>
      </c>
      <c r="C24" s="4">
        <v>228</v>
      </c>
      <c r="D24" s="4">
        <v>1.88</v>
      </c>
      <c r="E24" s="4">
        <v>687</v>
      </c>
      <c r="F24" s="4">
        <v>24.1</v>
      </c>
      <c r="G24" s="4">
        <v>9.2999999999999999E-2</v>
      </c>
      <c r="H24" s="4">
        <v>1.9</v>
      </c>
    </row>
    <row r="25" spans="1:9" ht="15.75" customHeight="1" x14ac:dyDescent="0.15">
      <c r="A25" s="4" t="s">
        <v>100</v>
      </c>
      <c r="B25" s="4">
        <v>5.2</v>
      </c>
      <c r="C25" s="4">
        <v>778</v>
      </c>
      <c r="D25" s="4">
        <v>11.86</v>
      </c>
      <c r="E25" s="4" t="s">
        <v>71</v>
      </c>
      <c r="F25" s="4">
        <v>13.1</v>
      </c>
      <c r="G25" s="4">
        <v>4.8000000000000001E-2</v>
      </c>
      <c r="H25" s="4">
        <v>1.3</v>
      </c>
    </row>
    <row r="26" spans="1:9" ht="15.75" customHeight="1" x14ac:dyDescent="0.15">
      <c r="A26" s="4" t="s">
        <v>105</v>
      </c>
      <c r="B26" s="4">
        <v>9.5399999999999991</v>
      </c>
      <c r="C26" s="4">
        <v>1427</v>
      </c>
      <c r="D26" s="4">
        <v>29.46</v>
      </c>
      <c r="E26" s="4" t="s">
        <v>71</v>
      </c>
      <c r="F26" s="4">
        <v>9.6</v>
      </c>
      <c r="G26" s="4">
        <v>5.6000000000000001E-2</v>
      </c>
      <c r="H26" s="4">
        <v>2.5</v>
      </c>
    </row>
    <row r="27" spans="1:9" ht="15.75" customHeight="1" x14ac:dyDescent="0.15">
      <c r="A27" s="4" t="s">
        <v>107</v>
      </c>
      <c r="B27" s="4">
        <v>19.190000000000001</v>
      </c>
      <c r="C27" s="4">
        <v>2871</v>
      </c>
      <c r="D27" s="4">
        <v>84.01</v>
      </c>
      <c r="E27" s="4" t="s">
        <v>71</v>
      </c>
      <c r="F27" s="4">
        <v>6.8</v>
      </c>
      <c r="G27" s="4">
        <v>4.5999999999999999E-2</v>
      </c>
      <c r="H27" s="4">
        <v>0.8</v>
      </c>
    </row>
    <row r="28" spans="1:9" ht="15.75" customHeight="1" x14ac:dyDescent="0.15">
      <c r="A28" s="4" t="s">
        <v>111</v>
      </c>
      <c r="B28" s="4">
        <v>30.06</v>
      </c>
      <c r="C28" s="4">
        <v>4497</v>
      </c>
      <c r="D28" s="4">
        <v>164.82</v>
      </c>
      <c r="E28" s="4" t="s">
        <v>71</v>
      </c>
      <c r="F28" s="4">
        <v>5.4</v>
      </c>
      <c r="G28" s="4">
        <v>0.01</v>
      </c>
      <c r="H28" s="4">
        <v>1.8</v>
      </c>
    </row>
    <row r="29" spans="1:9" ht="15.75" customHeight="1" x14ac:dyDescent="0.15">
      <c r="A29" s="7" t="s">
        <v>183</v>
      </c>
    </row>
    <row r="30" spans="1:9" ht="15.75" customHeight="1" x14ac:dyDescent="0.15">
      <c r="A30" s="2" t="s">
        <v>117</v>
      </c>
      <c r="B30" s="2" t="s">
        <v>149</v>
      </c>
      <c r="C30" s="2" t="s">
        <v>150</v>
      </c>
      <c r="D30" s="2" t="s">
        <v>151</v>
      </c>
      <c r="E30" s="2" t="s">
        <v>187</v>
      </c>
      <c r="F30" s="2" t="s">
        <v>155</v>
      </c>
      <c r="G30" s="2" t="s">
        <v>157</v>
      </c>
    </row>
    <row r="31" spans="1:9" ht="15.75" customHeight="1" x14ac:dyDescent="0.15">
      <c r="A31" s="4" t="s">
        <v>120</v>
      </c>
      <c r="B31" s="4">
        <v>2.77</v>
      </c>
      <c r="C31" s="4">
        <v>414</v>
      </c>
      <c r="D31" s="4">
        <v>4.5999999999999996</v>
      </c>
      <c r="E31" s="4">
        <v>18</v>
      </c>
      <c r="F31" s="4">
        <v>0.08</v>
      </c>
      <c r="G31" s="4">
        <v>11</v>
      </c>
    </row>
    <row r="32" spans="1:9" ht="15.75" customHeight="1" x14ac:dyDescent="0.15">
      <c r="A32" s="4" t="s">
        <v>124</v>
      </c>
      <c r="B32" s="4">
        <v>39.5</v>
      </c>
      <c r="C32" s="4">
        <v>5915</v>
      </c>
      <c r="D32" s="4">
        <v>248.6</v>
      </c>
      <c r="E32" s="4">
        <v>4.7</v>
      </c>
      <c r="F32" s="4">
        <v>0.25</v>
      </c>
      <c r="G32" s="4">
        <v>17</v>
      </c>
    </row>
    <row r="33" spans="1:7" ht="15.75" customHeight="1" x14ac:dyDescent="0.15">
      <c r="A33" s="4" t="s">
        <v>130</v>
      </c>
      <c r="B33" s="4">
        <v>43.1</v>
      </c>
      <c r="C33" s="4">
        <v>6452</v>
      </c>
      <c r="D33" s="4">
        <v>283.3</v>
      </c>
      <c r="E33" s="4">
        <v>4.5</v>
      </c>
      <c r="F33" s="4">
        <v>0.19</v>
      </c>
      <c r="G33" s="4">
        <v>28</v>
      </c>
    </row>
    <row r="34" spans="1:7" ht="15.75" customHeight="1" x14ac:dyDescent="0.15">
      <c r="A34" s="4" t="s">
        <v>137</v>
      </c>
      <c r="B34" s="4">
        <v>45.8</v>
      </c>
      <c r="C34" s="4">
        <v>6850</v>
      </c>
      <c r="D34" s="4">
        <v>309.89999999999998</v>
      </c>
      <c r="E34" s="4">
        <v>4.4000000000000004</v>
      </c>
      <c r="F34" s="4">
        <v>0.16</v>
      </c>
      <c r="G34" s="4">
        <v>29</v>
      </c>
    </row>
    <row r="35" spans="1:7" ht="15.75" customHeight="1" x14ac:dyDescent="0.15">
      <c r="A35" s="4" t="s">
        <v>141</v>
      </c>
      <c r="B35" s="4">
        <v>68</v>
      </c>
      <c r="C35" s="10">
        <v>10120</v>
      </c>
      <c r="D35" s="4">
        <v>560.9</v>
      </c>
      <c r="E35" s="4">
        <v>3.4</v>
      </c>
      <c r="F35" s="4">
        <v>0.44</v>
      </c>
      <c r="G35" s="4">
        <v>44</v>
      </c>
    </row>
    <row r="39" spans="1:7" ht="15.75" customHeight="1" x14ac:dyDescent="0.15">
      <c r="A39" t="s">
        <v>1101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I51"/>
  <sheetViews>
    <sheetView topLeftCell="A24" workbookViewId="0">
      <selection activeCell="A51" sqref="A51"/>
    </sheetView>
  </sheetViews>
  <sheetFormatPr baseColWidth="10" defaultColWidth="14.5" defaultRowHeight="15.75" customHeight="1" x14ac:dyDescent="0.15"/>
  <cols>
    <col min="1" max="2" width="17.6640625" customWidth="1"/>
    <col min="3" max="3" width="20" customWidth="1"/>
    <col min="4" max="4" width="31.33203125" customWidth="1"/>
    <col min="5" max="5" width="19.5" customWidth="1"/>
    <col min="6" max="6" width="19.6640625" customWidth="1"/>
    <col min="7" max="7" width="19.33203125" customWidth="1"/>
    <col min="8" max="8" width="22.6640625" customWidth="1"/>
  </cols>
  <sheetData>
    <row r="1" spans="1:8" ht="15.75" customHeight="1" x14ac:dyDescent="0.15">
      <c r="A1" s="2" t="s">
        <v>53</v>
      </c>
      <c r="B1" s="2" t="s">
        <v>55</v>
      </c>
      <c r="C1" s="2" t="s">
        <v>57</v>
      </c>
      <c r="D1" s="2" t="s">
        <v>58</v>
      </c>
      <c r="E1" s="2" t="s">
        <v>60</v>
      </c>
      <c r="F1" s="2" t="s">
        <v>61</v>
      </c>
      <c r="G1" s="2" t="s">
        <v>63</v>
      </c>
      <c r="H1" s="2" t="s">
        <v>65</v>
      </c>
    </row>
    <row r="2" spans="1:8" ht="15.75" customHeight="1" x14ac:dyDescent="0.15">
      <c r="A2" s="4" t="s">
        <v>68</v>
      </c>
      <c r="B2" s="4" t="s">
        <v>70</v>
      </c>
      <c r="C2" s="4" t="s">
        <v>71</v>
      </c>
      <c r="D2" s="4">
        <v>384</v>
      </c>
      <c r="E2" s="4">
        <v>27.32</v>
      </c>
      <c r="F2" s="4">
        <v>3476</v>
      </c>
      <c r="G2" s="4">
        <v>735</v>
      </c>
      <c r="H2" s="4">
        <v>3.3</v>
      </c>
    </row>
    <row r="3" spans="1:8" ht="15.75" customHeight="1" x14ac:dyDescent="0.15">
      <c r="A3" s="34" t="s">
        <v>75</v>
      </c>
      <c r="B3" s="4" t="s">
        <v>76</v>
      </c>
      <c r="C3" s="4" t="s">
        <v>77</v>
      </c>
      <c r="D3" s="4">
        <v>9.4</v>
      </c>
      <c r="E3" s="4">
        <v>0.32</v>
      </c>
      <c r="F3" s="4">
        <v>23</v>
      </c>
      <c r="G3" s="4" t="s">
        <v>78</v>
      </c>
      <c r="H3" s="4">
        <v>2</v>
      </c>
    </row>
    <row r="4" spans="1:8" ht="15.75" customHeight="1" x14ac:dyDescent="0.15">
      <c r="A4" s="35"/>
      <c r="B4" s="4" t="s">
        <v>79</v>
      </c>
      <c r="C4" s="4" t="s">
        <v>77</v>
      </c>
      <c r="D4" s="4">
        <v>23.5</v>
      </c>
      <c r="E4" s="4">
        <v>1.26</v>
      </c>
      <c r="F4" s="4">
        <v>13</v>
      </c>
      <c r="G4" s="4" t="s">
        <v>80</v>
      </c>
      <c r="H4" s="4">
        <v>1.7</v>
      </c>
    </row>
    <row r="5" spans="1:8" ht="15.75" customHeight="1" x14ac:dyDescent="0.15">
      <c r="A5" s="34" t="s">
        <v>82</v>
      </c>
      <c r="B5" s="4" t="s">
        <v>83</v>
      </c>
      <c r="C5" s="4" t="s">
        <v>84</v>
      </c>
      <c r="D5" s="4">
        <v>181</v>
      </c>
      <c r="E5" s="4">
        <v>0.5</v>
      </c>
      <c r="F5" s="4">
        <v>200</v>
      </c>
      <c r="G5" s="4" t="s">
        <v>71</v>
      </c>
      <c r="H5" s="4" t="s">
        <v>71</v>
      </c>
    </row>
    <row r="6" spans="1:8" ht="15.75" customHeight="1" x14ac:dyDescent="0.15">
      <c r="A6" s="35"/>
      <c r="B6" s="4" t="s">
        <v>85</v>
      </c>
      <c r="C6" s="4" t="s">
        <v>86</v>
      </c>
      <c r="D6" s="4">
        <v>222</v>
      </c>
      <c r="E6" s="4">
        <v>0.67</v>
      </c>
      <c r="F6" s="4">
        <v>90</v>
      </c>
      <c r="G6" s="4" t="s">
        <v>71</v>
      </c>
      <c r="H6" s="4" t="s">
        <v>71</v>
      </c>
    </row>
    <row r="7" spans="1:8" ht="15.75" customHeight="1" x14ac:dyDescent="0.15">
      <c r="A7" s="35"/>
      <c r="B7" s="4" t="s">
        <v>87</v>
      </c>
      <c r="C7" s="4" t="s">
        <v>88</v>
      </c>
      <c r="D7" s="4">
        <v>422</v>
      </c>
      <c r="E7" s="4">
        <v>1.77</v>
      </c>
      <c r="F7" s="4">
        <v>3630</v>
      </c>
      <c r="G7" s="4">
        <v>894</v>
      </c>
      <c r="H7" s="4">
        <v>3.6</v>
      </c>
    </row>
    <row r="8" spans="1:8" ht="15.75" customHeight="1" x14ac:dyDescent="0.15">
      <c r="A8" s="35"/>
      <c r="B8" s="4" t="s">
        <v>89</v>
      </c>
      <c r="C8" s="4" t="s">
        <v>88</v>
      </c>
      <c r="D8" s="4">
        <v>671</v>
      </c>
      <c r="E8" s="4">
        <v>3.55</v>
      </c>
      <c r="F8" s="4">
        <v>3138</v>
      </c>
      <c r="G8" s="4">
        <v>480</v>
      </c>
      <c r="H8" s="4">
        <v>3</v>
      </c>
    </row>
    <row r="9" spans="1:8" ht="15.75" customHeight="1" x14ac:dyDescent="0.15">
      <c r="A9" s="35"/>
      <c r="B9" s="4" t="s">
        <v>90</v>
      </c>
      <c r="C9" s="4" t="s">
        <v>88</v>
      </c>
      <c r="D9" s="4">
        <v>1070</v>
      </c>
      <c r="E9" s="4">
        <v>7.16</v>
      </c>
      <c r="F9" s="4">
        <v>5262</v>
      </c>
      <c r="G9" s="4">
        <v>1482</v>
      </c>
      <c r="H9" s="4">
        <v>1.9</v>
      </c>
    </row>
    <row r="10" spans="1:8" ht="15.75" customHeight="1" x14ac:dyDescent="0.15">
      <c r="A10" s="35"/>
      <c r="B10" s="4" t="s">
        <v>92</v>
      </c>
      <c r="C10" s="4" t="s">
        <v>88</v>
      </c>
      <c r="D10" s="4">
        <v>1883</v>
      </c>
      <c r="E10" s="4">
        <v>16.690000000000001</v>
      </c>
      <c r="F10" s="4">
        <v>4800</v>
      </c>
      <c r="G10" s="4">
        <v>1077</v>
      </c>
      <c r="H10" s="4">
        <v>1.9</v>
      </c>
    </row>
    <row r="11" spans="1:8" ht="15.75" customHeight="1" x14ac:dyDescent="0.15">
      <c r="A11" s="35"/>
      <c r="B11" s="4" t="s">
        <v>94</v>
      </c>
      <c r="C11" s="4" t="s">
        <v>95</v>
      </c>
      <c r="D11" s="10">
        <v>11460</v>
      </c>
      <c r="E11" s="4">
        <v>251</v>
      </c>
      <c r="F11" s="4">
        <v>170</v>
      </c>
      <c r="G11" s="4" t="s">
        <v>71</v>
      </c>
      <c r="H11" s="4" t="s">
        <v>71</v>
      </c>
    </row>
    <row r="12" spans="1:8" ht="15.75" customHeight="1" x14ac:dyDescent="0.15">
      <c r="A12" s="34" t="s">
        <v>96</v>
      </c>
      <c r="B12" s="4" t="s">
        <v>98</v>
      </c>
      <c r="C12" s="4" t="s">
        <v>99</v>
      </c>
      <c r="D12" s="4">
        <v>133.6</v>
      </c>
      <c r="E12" s="4">
        <v>0.57999999999999996</v>
      </c>
      <c r="F12" s="4">
        <v>20</v>
      </c>
      <c r="G12" s="4" t="s">
        <v>101</v>
      </c>
      <c r="H12" s="4" t="s">
        <v>71</v>
      </c>
    </row>
    <row r="13" spans="1:8" ht="15.75" customHeight="1" x14ac:dyDescent="0.15">
      <c r="A13" s="35"/>
      <c r="B13" s="4" t="s">
        <v>102</v>
      </c>
      <c r="C13" s="4" t="s">
        <v>103</v>
      </c>
      <c r="D13" s="4">
        <v>137.69999999999999</v>
      </c>
      <c r="E13" s="4">
        <v>0.6</v>
      </c>
      <c r="F13" s="4">
        <v>40</v>
      </c>
      <c r="G13" s="4" t="s">
        <v>71</v>
      </c>
      <c r="H13" s="4" t="s">
        <v>71</v>
      </c>
    </row>
    <row r="14" spans="1:8" ht="15.75" customHeight="1" x14ac:dyDescent="0.15">
      <c r="A14" s="35"/>
      <c r="B14" s="4" t="s">
        <v>104</v>
      </c>
      <c r="C14" s="4" t="s">
        <v>103</v>
      </c>
      <c r="D14" s="4">
        <v>139.4</v>
      </c>
      <c r="E14" s="4">
        <v>0.61</v>
      </c>
      <c r="F14" s="4">
        <v>80</v>
      </c>
      <c r="G14" s="4" t="s">
        <v>71</v>
      </c>
      <c r="H14" s="4" t="s">
        <v>71</v>
      </c>
    </row>
    <row r="15" spans="1:8" ht="15.75" customHeight="1" x14ac:dyDescent="0.15">
      <c r="A15" s="35"/>
      <c r="B15" s="4" t="s">
        <v>106</v>
      </c>
      <c r="C15" s="4" t="s">
        <v>103</v>
      </c>
      <c r="D15" s="4">
        <v>141.69999999999999</v>
      </c>
      <c r="E15" s="4">
        <v>0.63</v>
      </c>
      <c r="F15" s="4">
        <v>100</v>
      </c>
      <c r="G15" s="4" t="s">
        <v>71</v>
      </c>
      <c r="H15" s="4" t="s">
        <v>71</v>
      </c>
    </row>
    <row r="16" spans="1:8" ht="15.75" customHeight="1" x14ac:dyDescent="0.15">
      <c r="A16" s="35"/>
      <c r="B16" s="4" t="s">
        <v>108</v>
      </c>
      <c r="C16" s="4" t="s">
        <v>110</v>
      </c>
      <c r="D16" s="4">
        <v>151.4</v>
      </c>
      <c r="E16" s="4">
        <v>0.69</v>
      </c>
      <c r="F16" s="4">
        <v>190</v>
      </c>
      <c r="G16" s="4" t="s">
        <v>71</v>
      </c>
      <c r="H16" s="4" t="s">
        <v>71</v>
      </c>
    </row>
    <row r="17" spans="1:9" ht="15.75" customHeight="1" x14ac:dyDescent="0.15">
      <c r="A17" s="35"/>
      <c r="B17" s="4" t="s">
        <v>112</v>
      </c>
      <c r="C17" s="4" t="s">
        <v>113</v>
      </c>
      <c r="D17" s="4">
        <v>151.4</v>
      </c>
      <c r="E17" s="4">
        <v>0.69</v>
      </c>
      <c r="F17" s="4">
        <v>120</v>
      </c>
      <c r="G17" s="4" t="s">
        <v>71</v>
      </c>
      <c r="H17" s="4" t="s">
        <v>71</v>
      </c>
    </row>
    <row r="18" spans="1:9" ht="15.75" customHeight="1" x14ac:dyDescent="0.15">
      <c r="A18" s="35"/>
      <c r="B18" s="4" t="s">
        <v>115</v>
      </c>
      <c r="C18" s="4" t="s">
        <v>116</v>
      </c>
      <c r="D18" s="4">
        <v>186</v>
      </c>
      <c r="E18" s="4">
        <v>0.94</v>
      </c>
      <c r="F18" s="4">
        <v>394</v>
      </c>
      <c r="G18" s="4">
        <v>0.4</v>
      </c>
      <c r="H18" s="4">
        <v>1.2</v>
      </c>
    </row>
    <row r="19" spans="1:9" ht="15.75" customHeight="1" x14ac:dyDescent="0.15">
      <c r="A19" s="35"/>
      <c r="B19" s="4" t="s">
        <v>119</v>
      </c>
      <c r="C19" s="4" t="s">
        <v>116</v>
      </c>
      <c r="D19" s="4">
        <v>238</v>
      </c>
      <c r="E19" s="4">
        <v>1.37</v>
      </c>
      <c r="F19" s="4">
        <v>502</v>
      </c>
      <c r="G19" s="4">
        <v>0.8</v>
      </c>
      <c r="H19" s="4">
        <v>1.2</v>
      </c>
    </row>
    <row r="20" spans="1:9" ht="15.75" customHeight="1" x14ac:dyDescent="0.15">
      <c r="A20" s="35"/>
      <c r="B20" s="4" t="s">
        <v>121</v>
      </c>
      <c r="C20" s="4" t="s">
        <v>122</v>
      </c>
      <c r="D20" s="4">
        <v>295</v>
      </c>
      <c r="E20" s="4">
        <v>1.89</v>
      </c>
      <c r="F20" s="4">
        <v>1048</v>
      </c>
      <c r="G20" s="4">
        <v>7.5</v>
      </c>
      <c r="H20" s="4">
        <v>1.3</v>
      </c>
    </row>
    <row r="21" spans="1:9" ht="15.75" customHeight="1" x14ac:dyDescent="0.15">
      <c r="A21" s="35"/>
      <c r="B21" s="4" t="s">
        <v>123</v>
      </c>
      <c r="C21" s="4" t="s">
        <v>122</v>
      </c>
      <c r="D21" s="4">
        <v>377</v>
      </c>
      <c r="E21" s="4">
        <v>2.74</v>
      </c>
      <c r="F21" s="4">
        <v>1120</v>
      </c>
      <c r="G21" s="4">
        <v>11</v>
      </c>
      <c r="H21" s="4">
        <v>1.3</v>
      </c>
    </row>
    <row r="22" spans="1:9" ht="15.75" customHeight="1" x14ac:dyDescent="0.15">
      <c r="A22" s="35"/>
      <c r="B22" s="4" t="s">
        <v>125</v>
      </c>
      <c r="C22" s="4" t="s">
        <v>126</v>
      </c>
      <c r="D22" s="4">
        <v>527</v>
      </c>
      <c r="E22" s="4">
        <v>4.5199999999999996</v>
      </c>
      <c r="F22" s="4">
        <v>1530</v>
      </c>
      <c r="G22" s="4">
        <v>25</v>
      </c>
      <c r="H22" s="4">
        <v>1.3</v>
      </c>
    </row>
    <row r="23" spans="1:9" ht="15.75" customHeight="1" x14ac:dyDescent="0.15">
      <c r="A23" s="35"/>
      <c r="B23" s="4" t="s">
        <v>128</v>
      </c>
      <c r="C23" s="4" t="s">
        <v>129</v>
      </c>
      <c r="D23" s="4">
        <v>1222</v>
      </c>
      <c r="E23" s="4">
        <v>15.95</v>
      </c>
      <c r="F23" s="4">
        <v>5150</v>
      </c>
      <c r="G23" s="4">
        <v>1346</v>
      </c>
      <c r="H23" s="4">
        <v>1.9</v>
      </c>
    </row>
    <row r="24" spans="1:9" ht="15.75" customHeight="1" x14ac:dyDescent="0.15">
      <c r="A24" s="35"/>
      <c r="B24" s="4" t="s">
        <v>131</v>
      </c>
      <c r="C24" s="4" t="s">
        <v>132</v>
      </c>
      <c r="D24" s="4">
        <v>1481</v>
      </c>
      <c r="E24" s="4">
        <v>21.3</v>
      </c>
      <c r="F24" s="4">
        <v>270</v>
      </c>
      <c r="G24" s="4" t="s">
        <v>71</v>
      </c>
      <c r="H24" s="4" t="s">
        <v>71</v>
      </c>
    </row>
    <row r="25" spans="1:9" ht="15.75" customHeight="1" x14ac:dyDescent="0.15">
      <c r="A25" s="35"/>
      <c r="B25" s="4" t="s">
        <v>133</v>
      </c>
      <c r="C25" s="4" t="s">
        <v>134</v>
      </c>
      <c r="D25" s="4">
        <v>3561</v>
      </c>
      <c r="E25" s="4">
        <v>79.3</v>
      </c>
      <c r="F25" s="4">
        <v>1435</v>
      </c>
      <c r="G25" s="4">
        <v>19</v>
      </c>
      <c r="H25" s="4">
        <v>1.2</v>
      </c>
    </row>
    <row r="26" spans="1:9" ht="15.75" customHeight="1" x14ac:dyDescent="0.15">
      <c r="A26" s="35"/>
      <c r="B26" s="4" t="s">
        <v>135</v>
      </c>
      <c r="C26" s="4" t="s">
        <v>136</v>
      </c>
      <c r="D26" s="10">
        <v>12950</v>
      </c>
      <c r="E26" s="4" t="s">
        <v>138</v>
      </c>
      <c r="F26" s="4">
        <v>220</v>
      </c>
      <c r="G26" s="4" t="s">
        <v>71</v>
      </c>
      <c r="H26" s="4" t="s">
        <v>71</v>
      </c>
      <c r="I26" s="7" t="s">
        <v>139</v>
      </c>
    </row>
    <row r="27" spans="1:9" ht="15.75" customHeight="1" x14ac:dyDescent="0.15">
      <c r="A27" s="34" t="s">
        <v>140</v>
      </c>
      <c r="B27" s="4" t="s">
        <v>142</v>
      </c>
      <c r="C27" s="4" t="s">
        <v>99</v>
      </c>
      <c r="D27" s="4">
        <v>86</v>
      </c>
      <c r="E27" s="4">
        <v>0.76</v>
      </c>
      <c r="F27" s="4">
        <v>170</v>
      </c>
      <c r="G27" s="4" t="s">
        <v>71</v>
      </c>
      <c r="H27" s="4" t="s">
        <v>71</v>
      </c>
    </row>
    <row r="28" spans="1:9" ht="15.75" customHeight="1" x14ac:dyDescent="0.15">
      <c r="A28" s="35"/>
      <c r="B28" s="4" t="s">
        <v>145</v>
      </c>
      <c r="C28" s="4" t="s">
        <v>146</v>
      </c>
      <c r="D28" s="4">
        <v>130</v>
      </c>
      <c r="E28" s="4">
        <v>1.41</v>
      </c>
      <c r="F28" s="4">
        <v>485</v>
      </c>
      <c r="G28" s="4">
        <v>0.8</v>
      </c>
      <c r="H28" s="4">
        <v>1.3</v>
      </c>
    </row>
    <row r="29" spans="1:9" ht="15.75" customHeight="1" x14ac:dyDescent="0.15">
      <c r="A29" s="35"/>
      <c r="B29" s="4" t="s">
        <v>153</v>
      </c>
      <c r="C29" s="4" t="s">
        <v>156</v>
      </c>
      <c r="D29" s="4">
        <v>191</v>
      </c>
      <c r="E29" s="4">
        <v>2.52</v>
      </c>
      <c r="F29" s="4">
        <v>1160</v>
      </c>
      <c r="G29" s="4">
        <v>13</v>
      </c>
      <c r="H29" s="4">
        <v>1.6</v>
      </c>
    </row>
    <row r="30" spans="1:9" ht="15.75" customHeight="1" x14ac:dyDescent="0.15">
      <c r="A30" s="35"/>
      <c r="B30" s="4" t="s">
        <v>158</v>
      </c>
      <c r="C30" s="4" t="s">
        <v>156</v>
      </c>
      <c r="D30" s="4">
        <v>266</v>
      </c>
      <c r="E30" s="4">
        <v>4.1399999999999997</v>
      </c>
      <c r="F30" s="4">
        <v>1190</v>
      </c>
      <c r="G30" s="4">
        <v>13</v>
      </c>
      <c r="H30" s="4">
        <v>1.4</v>
      </c>
    </row>
    <row r="31" spans="1:9" ht="15.75" customHeight="1" x14ac:dyDescent="0.15">
      <c r="A31" s="35"/>
      <c r="B31" s="4" t="s">
        <v>160</v>
      </c>
      <c r="C31" s="4" t="s">
        <v>166</v>
      </c>
      <c r="D31" s="4">
        <v>436</v>
      </c>
      <c r="E31" s="4">
        <v>8.7100000000000009</v>
      </c>
      <c r="F31" s="4">
        <v>1610</v>
      </c>
      <c r="G31" s="4">
        <v>35</v>
      </c>
      <c r="H31" s="4">
        <v>1.6</v>
      </c>
    </row>
    <row r="32" spans="1:9" ht="15.75" customHeight="1" x14ac:dyDescent="0.15">
      <c r="A32" s="35"/>
      <c r="B32" s="4" t="s">
        <v>167</v>
      </c>
      <c r="C32" s="4" t="s">
        <v>166</v>
      </c>
      <c r="D32" s="4">
        <v>583</v>
      </c>
      <c r="E32" s="4">
        <v>13.5</v>
      </c>
      <c r="F32" s="4">
        <v>1550</v>
      </c>
      <c r="G32" s="4">
        <v>29</v>
      </c>
      <c r="H32" s="4">
        <v>1.5</v>
      </c>
    </row>
    <row r="33" spans="1:9" ht="15.75" customHeight="1" x14ac:dyDescent="0.15">
      <c r="A33" s="34" t="s">
        <v>168</v>
      </c>
      <c r="B33" s="4" t="s">
        <v>169</v>
      </c>
      <c r="C33" s="4" t="s">
        <v>170</v>
      </c>
      <c r="D33" s="4">
        <v>53</v>
      </c>
      <c r="E33" s="4">
        <v>0.33</v>
      </c>
      <c r="F33" s="4">
        <v>150</v>
      </c>
      <c r="G33" s="4" t="s">
        <v>71</v>
      </c>
      <c r="H33" s="4" t="s">
        <v>71</v>
      </c>
    </row>
    <row r="34" spans="1:9" ht="15.75" customHeight="1" x14ac:dyDescent="0.15">
      <c r="A34" s="35"/>
      <c r="B34" s="4" t="s">
        <v>172</v>
      </c>
      <c r="C34" s="4" t="s">
        <v>170</v>
      </c>
      <c r="D34" s="4">
        <v>62</v>
      </c>
      <c r="E34" s="4">
        <v>0.4</v>
      </c>
      <c r="F34" s="4">
        <v>150</v>
      </c>
      <c r="G34" s="4" t="s">
        <v>71</v>
      </c>
      <c r="H34" s="4" t="s">
        <v>71</v>
      </c>
    </row>
    <row r="35" spans="1:9" ht="15.75" customHeight="1" x14ac:dyDescent="0.15">
      <c r="A35" s="35"/>
      <c r="B35" s="4" t="s">
        <v>175</v>
      </c>
      <c r="C35" s="4" t="s">
        <v>170</v>
      </c>
      <c r="D35" s="4">
        <v>118</v>
      </c>
      <c r="E35" s="4">
        <v>1.1200000000000001</v>
      </c>
      <c r="F35" s="4">
        <v>400</v>
      </c>
      <c r="G35" s="4" t="s">
        <v>71</v>
      </c>
      <c r="H35" s="4" t="s">
        <v>71</v>
      </c>
    </row>
    <row r="36" spans="1:9" ht="15.75" customHeight="1" x14ac:dyDescent="0.15">
      <c r="A36" s="35"/>
      <c r="B36" s="4" t="s">
        <v>178</v>
      </c>
      <c r="C36" s="4" t="s">
        <v>180</v>
      </c>
      <c r="D36" s="4">
        <v>355</v>
      </c>
      <c r="E36" s="4" t="s">
        <v>181</v>
      </c>
      <c r="F36" s="4">
        <v>2720</v>
      </c>
      <c r="G36" s="4">
        <v>220</v>
      </c>
      <c r="H36" s="4">
        <v>2.1</v>
      </c>
      <c r="I36" s="7" t="s">
        <v>139</v>
      </c>
    </row>
    <row r="37" spans="1:9" ht="15.75" customHeight="1" x14ac:dyDescent="0.15">
      <c r="A37" s="35"/>
      <c r="B37" s="4" t="s">
        <v>184</v>
      </c>
      <c r="C37" s="4" t="s">
        <v>185</v>
      </c>
      <c r="D37" s="4">
        <v>5511</v>
      </c>
      <c r="E37" s="4">
        <v>360</v>
      </c>
      <c r="F37" s="4">
        <v>340</v>
      </c>
      <c r="G37" s="4" t="s">
        <v>71</v>
      </c>
      <c r="H37" s="4" t="s">
        <v>71</v>
      </c>
    </row>
    <row r="38" spans="1:9" ht="15.75" customHeight="1" x14ac:dyDescent="0.15">
      <c r="A38" s="34" t="s">
        <v>188</v>
      </c>
      <c r="B38" s="4" t="s">
        <v>189</v>
      </c>
      <c r="C38" s="4" t="s">
        <v>191</v>
      </c>
      <c r="D38" s="4">
        <v>19.7</v>
      </c>
      <c r="E38" s="4">
        <v>6.39</v>
      </c>
      <c r="F38" s="4">
        <v>1200</v>
      </c>
      <c r="G38" s="4" t="s">
        <v>71</v>
      </c>
      <c r="H38" s="4">
        <v>1.7</v>
      </c>
    </row>
    <row r="39" spans="1:9" ht="15.75" customHeight="1" x14ac:dyDescent="0.15">
      <c r="A39" s="35"/>
      <c r="B39" s="4" t="s">
        <v>192</v>
      </c>
      <c r="C39" s="4" t="s">
        <v>194</v>
      </c>
      <c r="D39" s="4">
        <v>42</v>
      </c>
      <c r="E39" s="4">
        <v>20</v>
      </c>
      <c r="F39" s="4">
        <v>20</v>
      </c>
      <c r="G39" s="4" t="s">
        <v>71</v>
      </c>
      <c r="H39" s="4" t="s">
        <v>71</v>
      </c>
    </row>
    <row r="40" spans="1:9" ht="13" x14ac:dyDescent="0.15">
      <c r="A40" s="35"/>
      <c r="B40" s="4" t="s">
        <v>196</v>
      </c>
      <c r="C40" s="4" t="s">
        <v>197</v>
      </c>
      <c r="D40" s="4">
        <v>48</v>
      </c>
      <c r="E40" s="4">
        <v>24</v>
      </c>
      <c r="F40" s="4">
        <v>46</v>
      </c>
      <c r="G40" s="4" t="s">
        <v>71</v>
      </c>
      <c r="H40" s="4">
        <v>2.1</v>
      </c>
    </row>
    <row r="41" spans="1:9" ht="13" x14ac:dyDescent="0.15">
      <c r="A41" s="35"/>
      <c r="B41" s="4" t="s">
        <v>199</v>
      </c>
      <c r="C41" s="4" t="s">
        <v>201</v>
      </c>
      <c r="D41" s="4">
        <v>58</v>
      </c>
      <c r="E41" s="4">
        <v>24</v>
      </c>
      <c r="F41" s="4">
        <v>28</v>
      </c>
      <c r="G41" s="4" t="s">
        <v>71</v>
      </c>
      <c r="H41" s="4">
        <v>1.4</v>
      </c>
    </row>
    <row r="42" spans="1:9" ht="13" x14ac:dyDescent="0.15">
      <c r="A42" s="35"/>
      <c r="B42" s="4" t="s">
        <v>203</v>
      </c>
      <c r="C42" s="4" t="s">
        <v>197</v>
      </c>
      <c r="D42" s="4">
        <v>65</v>
      </c>
      <c r="E42" s="4">
        <v>38</v>
      </c>
      <c r="F42" s="4">
        <v>61</v>
      </c>
      <c r="G42" s="4" t="s">
        <v>71</v>
      </c>
      <c r="H42" s="4">
        <v>0.8</v>
      </c>
    </row>
    <row r="43" spans="1:9" ht="13" x14ac:dyDescent="0.15">
      <c r="A43" s="4" t="s">
        <v>205</v>
      </c>
      <c r="B43" s="4" t="s">
        <v>206</v>
      </c>
      <c r="C43" s="4" t="s">
        <v>207</v>
      </c>
      <c r="D43" s="4">
        <v>38</v>
      </c>
      <c r="E43" s="4">
        <v>16</v>
      </c>
      <c r="F43" s="4">
        <v>684</v>
      </c>
      <c r="G43" s="4" t="s">
        <v>71</v>
      </c>
      <c r="H43" s="4" t="s">
        <v>71</v>
      </c>
    </row>
    <row r="44" spans="1:9" ht="13" x14ac:dyDescent="0.15">
      <c r="A44" s="4" t="s">
        <v>209</v>
      </c>
      <c r="B44" s="4" t="s">
        <v>211</v>
      </c>
      <c r="C44" s="4" t="s">
        <v>212</v>
      </c>
      <c r="D44" s="4" t="s">
        <v>71</v>
      </c>
      <c r="E44" s="4" t="s">
        <v>71</v>
      </c>
      <c r="F44" s="4">
        <v>160</v>
      </c>
      <c r="G44" s="4" t="s">
        <v>71</v>
      </c>
      <c r="H44" s="4" t="s">
        <v>71</v>
      </c>
    </row>
    <row r="45" spans="1:9" ht="13" x14ac:dyDescent="0.15">
      <c r="A45" s="34" t="s">
        <v>216</v>
      </c>
      <c r="B45" s="4" t="s">
        <v>218</v>
      </c>
      <c r="C45" s="4" t="s">
        <v>207</v>
      </c>
      <c r="D45" s="4">
        <v>50</v>
      </c>
      <c r="E45" s="4">
        <v>49</v>
      </c>
      <c r="F45" s="4">
        <v>400</v>
      </c>
      <c r="G45" s="4" t="s">
        <v>71</v>
      </c>
      <c r="H45" s="4" t="s">
        <v>71</v>
      </c>
    </row>
    <row r="46" spans="1:9" ht="13" x14ac:dyDescent="0.15">
      <c r="A46" s="35"/>
      <c r="B46" s="4" t="s">
        <v>219</v>
      </c>
      <c r="C46" s="4" t="s">
        <v>207</v>
      </c>
      <c r="D46" s="4">
        <v>39</v>
      </c>
      <c r="E46" s="4">
        <v>35</v>
      </c>
      <c r="F46" s="4">
        <v>200</v>
      </c>
      <c r="G46" s="4" t="s">
        <v>71</v>
      </c>
      <c r="H46" s="4" t="s">
        <v>71</v>
      </c>
    </row>
    <row r="51" spans="1:1" ht="15.75" customHeight="1" x14ac:dyDescent="0.15">
      <c r="A51" t="s">
        <v>1101</v>
      </c>
    </row>
  </sheetData>
  <mergeCells count="7">
    <mergeCell ref="A38:A42"/>
    <mergeCell ref="A45:A46"/>
    <mergeCell ref="A3:A4"/>
    <mergeCell ref="A5:A11"/>
    <mergeCell ref="A12:A26"/>
    <mergeCell ref="A27:A32"/>
    <mergeCell ref="A33:A3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G39"/>
  <sheetViews>
    <sheetView topLeftCell="A9" workbookViewId="0">
      <selection activeCell="A39" sqref="A39"/>
    </sheetView>
  </sheetViews>
  <sheetFormatPr baseColWidth="10" defaultColWidth="14.5" defaultRowHeight="15.75" customHeight="1" x14ac:dyDescent="0.15"/>
  <cols>
    <col min="1" max="1" width="24" customWidth="1"/>
    <col min="2" max="2" width="59.1640625" customWidth="1"/>
    <col min="3" max="3" width="49.83203125" customWidth="1"/>
  </cols>
  <sheetData>
    <row r="1" spans="1:7" ht="15.75" customHeight="1" x14ac:dyDescent="0.15">
      <c r="A1" s="7" t="s">
        <v>159</v>
      </c>
    </row>
    <row r="2" spans="1:7" ht="15.75" customHeight="1" x14ac:dyDescent="0.15">
      <c r="A2" s="1" t="s">
        <v>161</v>
      </c>
    </row>
    <row r="3" spans="1:7" ht="15.75" customHeight="1" x14ac:dyDescent="0.15">
      <c r="A3" s="2" t="s">
        <v>162</v>
      </c>
      <c r="B3" s="2" t="s">
        <v>163</v>
      </c>
      <c r="C3" s="2" t="s">
        <v>164</v>
      </c>
      <c r="D3" s="39" t="s">
        <v>165</v>
      </c>
      <c r="E3" s="39"/>
      <c r="F3" s="39"/>
      <c r="G3" s="39"/>
    </row>
    <row r="4" spans="1:7" ht="15.75" customHeight="1" x14ac:dyDescent="0.15">
      <c r="A4" s="11">
        <v>42614</v>
      </c>
      <c r="B4" s="4" t="s">
        <v>171</v>
      </c>
      <c r="C4" s="4" t="s">
        <v>173</v>
      </c>
      <c r="D4" s="39"/>
      <c r="E4" s="39"/>
      <c r="F4" s="39"/>
      <c r="G4" s="39"/>
    </row>
    <row r="5" spans="1:7" ht="15.75" customHeight="1" x14ac:dyDescent="0.15">
      <c r="A5" s="11">
        <v>42792</v>
      </c>
      <c r="B5" s="4" t="s">
        <v>171</v>
      </c>
      <c r="C5" s="4" t="s">
        <v>174</v>
      </c>
      <c r="D5" s="39"/>
      <c r="E5" s="39"/>
      <c r="F5" s="39"/>
      <c r="G5" s="39"/>
    </row>
    <row r="6" spans="1:7" ht="15.75" customHeight="1" x14ac:dyDescent="0.15">
      <c r="A6" s="11">
        <v>42968</v>
      </c>
      <c r="B6" s="4" t="s">
        <v>176</v>
      </c>
      <c r="C6" s="4" t="s">
        <v>177</v>
      </c>
      <c r="D6" s="39"/>
      <c r="E6" s="39"/>
      <c r="F6" s="39"/>
      <c r="G6" s="39"/>
    </row>
    <row r="7" spans="1:7" ht="15.75" customHeight="1" x14ac:dyDescent="0.15">
      <c r="A7" s="11">
        <v>43648</v>
      </c>
      <c r="B7" s="4" t="s">
        <v>176</v>
      </c>
      <c r="C7" s="4" t="s">
        <v>179</v>
      </c>
    </row>
    <row r="8" spans="1:7" ht="15.75" customHeight="1" x14ac:dyDescent="0.15">
      <c r="A8" s="11">
        <v>43825</v>
      </c>
      <c r="B8" s="4" t="s">
        <v>171</v>
      </c>
      <c r="C8" s="4" t="s">
        <v>182</v>
      </c>
    </row>
    <row r="9" spans="1:7" ht="15.75" customHeight="1" x14ac:dyDescent="0.15">
      <c r="A9" s="11">
        <v>44003</v>
      </c>
      <c r="B9" s="4" t="s">
        <v>171</v>
      </c>
      <c r="C9" s="4" t="s">
        <v>186</v>
      </c>
    </row>
    <row r="10" spans="1:7" ht="15.75" customHeight="1" x14ac:dyDescent="0.15">
      <c r="A10" s="11">
        <v>44179</v>
      </c>
      <c r="B10" s="4" t="s">
        <v>176</v>
      </c>
      <c r="C10" s="4" t="s">
        <v>190</v>
      </c>
    </row>
    <row r="11" spans="1:7" ht="15.75" customHeight="1" x14ac:dyDescent="0.15">
      <c r="A11" s="11">
        <v>44357</v>
      </c>
      <c r="B11" s="4" t="s">
        <v>171</v>
      </c>
      <c r="C11" s="4" t="s">
        <v>193</v>
      </c>
    </row>
    <row r="12" spans="1:7" ht="15.75" customHeight="1" x14ac:dyDescent="0.15">
      <c r="A12" s="11">
        <v>44534</v>
      </c>
      <c r="B12" s="4" t="s">
        <v>176</v>
      </c>
      <c r="C12" s="4" t="s">
        <v>195</v>
      </c>
    </row>
    <row r="13" spans="1:7" ht="15.75" customHeight="1" x14ac:dyDescent="0.15">
      <c r="A13" s="11">
        <v>45036</v>
      </c>
      <c r="B13" s="4" t="s">
        <v>176</v>
      </c>
      <c r="C13" s="4" t="s">
        <v>198</v>
      </c>
    </row>
    <row r="14" spans="1:7" ht="15.75" customHeight="1" x14ac:dyDescent="0.15">
      <c r="A14" s="11">
        <v>45213</v>
      </c>
      <c r="B14" s="4" t="s">
        <v>171</v>
      </c>
      <c r="C14" s="4" t="s">
        <v>200</v>
      </c>
    </row>
    <row r="15" spans="1:7" ht="15.75" customHeight="1" x14ac:dyDescent="0.15">
      <c r="A15" s="11">
        <v>45390</v>
      </c>
      <c r="B15" s="4" t="s">
        <v>176</v>
      </c>
      <c r="C15" s="4" t="s">
        <v>202</v>
      </c>
    </row>
    <row r="16" spans="1:7" ht="15.75" customHeight="1" x14ac:dyDescent="0.15">
      <c r="A16" s="11">
        <v>45567</v>
      </c>
      <c r="B16" s="4" t="s">
        <v>171</v>
      </c>
      <c r="C16" s="4" t="s">
        <v>204</v>
      </c>
    </row>
    <row r="17" spans="1:3" ht="15.75" customHeight="1" x14ac:dyDescent="0.15">
      <c r="A17" s="11">
        <v>46070</v>
      </c>
      <c r="B17" s="4" t="s">
        <v>171</v>
      </c>
      <c r="C17" s="4" t="s">
        <v>195</v>
      </c>
    </row>
    <row r="18" spans="1:3" ht="15.75" customHeight="1" x14ac:dyDescent="0.15">
      <c r="A18" s="11">
        <v>46246</v>
      </c>
      <c r="B18" s="4" t="s">
        <v>176</v>
      </c>
      <c r="C18" s="4" t="s">
        <v>208</v>
      </c>
    </row>
    <row r="19" spans="1:3" ht="15.75" customHeight="1" x14ac:dyDescent="0.15">
      <c r="A19" s="11">
        <v>46424</v>
      </c>
      <c r="B19" s="4" t="s">
        <v>171</v>
      </c>
      <c r="C19" s="4" t="s">
        <v>210</v>
      </c>
    </row>
    <row r="20" spans="1:3" ht="15.75" customHeight="1" x14ac:dyDescent="0.15">
      <c r="A20" s="11">
        <v>46601</v>
      </c>
      <c r="B20" s="4" t="s">
        <v>176</v>
      </c>
      <c r="C20" s="4" t="s">
        <v>213</v>
      </c>
    </row>
    <row r="21" spans="1:3" ht="15.75" customHeight="1" x14ac:dyDescent="0.15">
      <c r="A21" s="11">
        <v>46778</v>
      </c>
      <c r="B21" s="4" t="s">
        <v>171</v>
      </c>
      <c r="C21" s="4" t="s">
        <v>214</v>
      </c>
    </row>
    <row r="22" spans="1:3" ht="15.75" customHeight="1" x14ac:dyDescent="0.15">
      <c r="A22" s="11">
        <v>46956</v>
      </c>
      <c r="B22" s="4" t="s">
        <v>176</v>
      </c>
      <c r="C22" s="4" t="s">
        <v>215</v>
      </c>
    </row>
    <row r="23" spans="1:3" ht="15.75" customHeight="1" x14ac:dyDescent="0.15">
      <c r="A23" s="12" t="s">
        <v>217</v>
      </c>
    </row>
    <row r="24" spans="1:3" ht="15.75" customHeight="1" x14ac:dyDescent="0.15">
      <c r="A24" s="2" t="s">
        <v>162</v>
      </c>
      <c r="B24" s="2" t="s">
        <v>164</v>
      </c>
    </row>
    <row r="25" spans="1:3" ht="15.75" customHeight="1" x14ac:dyDescent="0.15">
      <c r="A25" s="11">
        <v>43131</v>
      </c>
      <c r="B25" s="4" t="s">
        <v>220</v>
      </c>
    </row>
    <row r="26" spans="1:3" ht="15.75" customHeight="1" x14ac:dyDescent="0.15">
      <c r="A26" s="11">
        <v>43308</v>
      </c>
      <c r="B26" s="4" t="s">
        <v>221</v>
      </c>
    </row>
    <row r="27" spans="1:3" ht="15.75" customHeight="1" x14ac:dyDescent="0.15">
      <c r="A27" s="11">
        <v>43486</v>
      </c>
      <c r="B27" s="4" t="s">
        <v>222</v>
      </c>
    </row>
    <row r="28" spans="1:3" ht="15.75" customHeight="1" x14ac:dyDescent="0.15">
      <c r="A28" s="11">
        <v>44342</v>
      </c>
      <c r="B28" s="4" t="s">
        <v>223</v>
      </c>
    </row>
    <row r="29" spans="1:3" ht="15.75" customHeight="1" x14ac:dyDescent="0.15">
      <c r="A29" s="11">
        <v>44697</v>
      </c>
      <c r="B29" s="4" t="s">
        <v>224</v>
      </c>
    </row>
    <row r="30" spans="1:3" ht="15.75" customHeight="1" x14ac:dyDescent="0.15">
      <c r="A30" s="11">
        <v>44873</v>
      </c>
      <c r="B30" s="4" t="s">
        <v>225</v>
      </c>
    </row>
    <row r="31" spans="1:3" ht="15.75" customHeight="1" x14ac:dyDescent="0.15">
      <c r="A31" s="11">
        <v>45730</v>
      </c>
      <c r="B31" s="4" t="s">
        <v>226</v>
      </c>
    </row>
    <row r="32" spans="1:3" ht="15.75" customHeight="1" x14ac:dyDescent="0.15">
      <c r="A32" s="11">
        <v>45907</v>
      </c>
      <c r="B32" s="4" t="s">
        <v>227</v>
      </c>
    </row>
    <row r="33" spans="1:2" ht="15.75" customHeight="1" x14ac:dyDescent="0.15">
      <c r="A33" s="11">
        <v>46084</v>
      </c>
      <c r="B33" s="4" t="s">
        <v>228</v>
      </c>
    </row>
    <row r="34" spans="1:2" ht="15.75" customHeight="1" x14ac:dyDescent="0.15">
      <c r="A34" s="11">
        <v>47295</v>
      </c>
      <c r="B34" s="4" t="s">
        <v>229</v>
      </c>
    </row>
    <row r="35" spans="1:2" ht="15.75" customHeight="1" x14ac:dyDescent="0.15">
      <c r="A35" s="11">
        <v>47472</v>
      </c>
      <c r="B35" s="4" t="s">
        <v>230</v>
      </c>
    </row>
    <row r="39" spans="1:2" ht="15.75" customHeight="1" x14ac:dyDescent="0.15">
      <c r="A39" t="s">
        <v>1101</v>
      </c>
    </row>
  </sheetData>
  <mergeCells count="1">
    <mergeCell ref="D3:G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H1000"/>
  <sheetViews>
    <sheetView topLeftCell="A18" workbookViewId="0">
      <selection activeCell="A48" sqref="A48"/>
    </sheetView>
  </sheetViews>
  <sheetFormatPr baseColWidth="10" defaultColWidth="14.5" defaultRowHeight="15.75" customHeight="1" x14ac:dyDescent="0.15"/>
  <cols>
    <col min="4" max="4" width="23.83203125" customWidth="1"/>
    <col min="5" max="5" width="17.1640625" customWidth="1"/>
    <col min="6" max="6" width="54.33203125" customWidth="1"/>
    <col min="7" max="7" width="19.5" customWidth="1"/>
    <col min="8" max="8" width="29.33203125" customWidth="1"/>
  </cols>
  <sheetData>
    <row r="1" spans="1:8" s="42" customFormat="1" ht="15.75" customHeight="1" x14ac:dyDescent="0.15">
      <c r="A1" s="40" t="s">
        <v>231</v>
      </c>
      <c r="B1" s="40" t="s">
        <v>234</v>
      </c>
      <c r="C1" s="40" t="s">
        <v>236</v>
      </c>
      <c r="D1" s="40" t="s">
        <v>238</v>
      </c>
      <c r="E1" s="40" t="s">
        <v>239</v>
      </c>
      <c r="F1" s="41" t="s">
        <v>241</v>
      </c>
      <c r="G1" s="40" t="s">
        <v>254</v>
      </c>
      <c r="H1" s="40" t="s">
        <v>255</v>
      </c>
    </row>
    <row r="2" spans="1:8" ht="15.75" customHeight="1" x14ac:dyDescent="0.15">
      <c r="A2" s="13"/>
      <c r="B2" s="13"/>
      <c r="C2" s="4" t="s">
        <v>270</v>
      </c>
      <c r="D2" s="4" t="s">
        <v>71</v>
      </c>
      <c r="E2" s="4" t="s">
        <v>271</v>
      </c>
      <c r="F2" s="14" t="s">
        <v>71</v>
      </c>
      <c r="G2" s="4" t="s">
        <v>71</v>
      </c>
      <c r="H2" s="4">
        <v>1</v>
      </c>
    </row>
    <row r="3" spans="1:8" ht="15.75" customHeight="1" x14ac:dyDescent="0.15">
      <c r="A3" s="4">
        <v>1</v>
      </c>
      <c r="B3" s="4">
        <v>1</v>
      </c>
      <c r="C3" s="4" t="s">
        <v>277</v>
      </c>
      <c r="D3" s="4">
        <v>4.2</v>
      </c>
      <c r="E3" s="4" t="s">
        <v>284</v>
      </c>
      <c r="F3" s="14" t="s">
        <v>285</v>
      </c>
      <c r="G3" s="4" t="s">
        <v>287</v>
      </c>
      <c r="H3" s="4" t="s">
        <v>289</v>
      </c>
    </row>
    <row r="4" spans="1:8" ht="15.75" customHeight="1" x14ac:dyDescent="0.15">
      <c r="A4" s="4">
        <v>2</v>
      </c>
      <c r="B4" s="4">
        <v>2</v>
      </c>
      <c r="C4" s="4" t="s">
        <v>291</v>
      </c>
      <c r="D4" s="4">
        <v>4.4000000000000004</v>
      </c>
      <c r="E4" s="4" t="s">
        <v>271</v>
      </c>
      <c r="F4" s="14" t="s">
        <v>294</v>
      </c>
      <c r="G4" s="4" t="s">
        <v>296</v>
      </c>
      <c r="H4" s="4">
        <v>1.5</v>
      </c>
    </row>
    <row r="5" spans="1:8" ht="15.75" customHeight="1" x14ac:dyDescent="0.15">
      <c r="A5" s="4">
        <v>3</v>
      </c>
      <c r="B5" s="13"/>
      <c r="C5" s="4" t="s">
        <v>301</v>
      </c>
      <c r="D5" s="4">
        <v>4.4000000000000004</v>
      </c>
      <c r="E5" s="4" t="s">
        <v>303</v>
      </c>
      <c r="F5" s="14" t="s">
        <v>294</v>
      </c>
      <c r="G5" s="4" t="s">
        <v>296</v>
      </c>
      <c r="H5" s="4">
        <v>0.5</v>
      </c>
    </row>
    <row r="6" spans="1:8" ht="15.75" customHeight="1" x14ac:dyDescent="0.15">
      <c r="A6" s="4">
        <v>4</v>
      </c>
      <c r="B6" s="4">
        <v>3</v>
      </c>
      <c r="C6" s="4" t="s">
        <v>307</v>
      </c>
      <c r="D6" s="4">
        <v>6</v>
      </c>
      <c r="E6" s="4" t="s">
        <v>309</v>
      </c>
      <c r="F6" s="14" t="s">
        <v>310</v>
      </c>
      <c r="G6" s="13" t="str">
        <f>"+04 42"</f>
        <v>+04 42</v>
      </c>
      <c r="H6" s="4" t="s">
        <v>317</v>
      </c>
    </row>
    <row r="7" spans="1:8" ht="15.75" customHeight="1" x14ac:dyDescent="0.15">
      <c r="A7" s="4">
        <v>5</v>
      </c>
      <c r="B7" s="4">
        <v>4</v>
      </c>
      <c r="C7" s="4" t="s">
        <v>321</v>
      </c>
      <c r="D7" s="4">
        <v>7.8</v>
      </c>
      <c r="E7" s="4" t="s">
        <v>323</v>
      </c>
      <c r="F7" s="14" t="s">
        <v>327</v>
      </c>
      <c r="G7" s="13" t="str">
        <f>"+07 00"</f>
        <v>+07 00</v>
      </c>
      <c r="H7" s="4" t="s">
        <v>80</v>
      </c>
    </row>
    <row r="8" spans="1:8" ht="15.75" customHeight="1" x14ac:dyDescent="0.15">
      <c r="A8" s="4">
        <v>6</v>
      </c>
      <c r="B8" s="4">
        <v>5</v>
      </c>
      <c r="C8" s="4" t="s">
        <v>330</v>
      </c>
      <c r="D8" s="4">
        <v>8.3000000000000007</v>
      </c>
      <c r="E8" s="4" t="s">
        <v>331</v>
      </c>
      <c r="F8" s="14" t="s">
        <v>333</v>
      </c>
      <c r="G8" s="13" t="str">
        <f>"+35 58"</f>
        <v>+35 58</v>
      </c>
      <c r="H8" s="4" t="s">
        <v>337</v>
      </c>
    </row>
    <row r="9" spans="1:8" ht="15.75" customHeight="1" x14ac:dyDescent="0.15">
      <c r="A9" s="4">
        <v>7</v>
      </c>
      <c r="B9" s="4">
        <v>6</v>
      </c>
      <c r="C9" s="4" t="s">
        <v>341</v>
      </c>
      <c r="D9" s="4">
        <v>8.6</v>
      </c>
      <c r="E9" s="4" t="s">
        <v>347</v>
      </c>
      <c r="F9" s="14" t="s">
        <v>350</v>
      </c>
      <c r="G9" s="4" t="s">
        <v>351</v>
      </c>
      <c r="H9" s="4">
        <v>23.1</v>
      </c>
    </row>
    <row r="10" spans="1:8" ht="15.75" customHeight="1" x14ac:dyDescent="0.15">
      <c r="A10" s="4">
        <v>8</v>
      </c>
      <c r="B10" s="13"/>
      <c r="C10" s="4" t="s">
        <v>355</v>
      </c>
      <c r="D10" s="4">
        <v>8.6</v>
      </c>
      <c r="E10" s="4" t="s">
        <v>358</v>
      </c>
      <c r="F10" s="14" t="s">
        <v>350</v>
      </c>
      <c r="G10" s="4" t="s">
        <v>361</v>
      </c>
      <c r="H10" s="4" t="s">
        <v>362</v>
      </c>
    </row>
    <row r="11" spans="1:8" ht="15.75" customHeight="1" x14ac:dyDescent="0.15">
      <c r="A11" s="4">
        <v>9</v>
      </c>
      <c r="B11" s="4">
        <v>7</v>
      </c>
      <c r="C11" s="4" t="s">
        <v>364</v>
      </c>
      <c r="D11" s="4">
        <v>8.6999999999999993</v>
      </c>
      <c r="E11" s="4" t="s">
        <v>284</v>
      </c>
      <c r="F11" s="14" t="s">
        <v>368</v>
      </c>
      <c r="G11" s="4" t="s">
        <v>369</v>
      </c>
      <c r="H11" s="4" t="s">
        <v>370</v>
      </c>
    </row>
    <row r="12" spans="1:8" ht="15.75" customHeight="1" x14ac:dyDescent="0.15">
      <c r="A12" s="4">
        <v>10</v>
      </c>
      <c r="B12" s="13"/>
      <c r="C12" s="4" t="s">
        <v>371</v>
      </c>
      <c r="D12" s="4">
        <v>8.6999999999999993</v>
      </c>
      <c r="E12" s="4" t="s">
        <v>323</v>
      </c>
      <c r="F12" s="14" t="s">
        <v>368</v>
      </c>
      <c r="G12" s="4" t="s">
        <v>369</v>
      </c>
      <c r="H12" s="4" t="s">
        <v>264</v>
      </c>
    </row>
    <row r="13" spans="1:8" ht="15.75" customHeight="1" x14ac:dyDescent="0.15">
      <c r="A13" s="4">
        <v>11</v>
      </c>
      <c r="B13" s="4">
        <v>8</v>
      </c>
      <c r="C13" s="4" t="s">
        <v>375</v>
      </c>
      <c r="D13" s="4">
        <v>9.6999999999999993</v>
      </c>
      <c r="E13" s="4" t="s">
        <v>376</v>
      </c>
      <c r="F13" s="14" t="s">
        <v>378</v>
      </c>
      <c r="G13" s="4" t="s">
        <v>379</v>
      </c>
      <c r="H13" s="4" t="s">
        <v>381</v>
      </c>
    </row>
    <row r="14" spans="1:8" ht="15.75" customHeight="1" x14ac:dyDescent="0.15">
      <c r="A14" s="4">
        <v>12</v>
      </c>
      <c r="B14" s="4">
        <v>9</v>
      </c>
      <c r="C14" s="4" t="s">
        <v>382</v>
      </c>
      <c r="D14" s="4">
        <v>10.3</v>
      </c>
      <c r="E14" s="4" t="s">
        <v>284</v>
      </c>
      <c r="F14" s="14" t="s">
        <v>390</v>
      </c>
      <c r="G14" s="13" t="str">
        <f>"+44 10"</f>
        <v>+44 10</v>
      </c>
      <c r="H14" s="4" t="s">
        <v>393</v>
      </c>
    </row>
    <row r="15" spans="1:8" ht="15.75" customHeight="1" x14ac:dyDescent="0.15">
      <c r="A15" s="4">
        <v>13</v>
      </c>
      <c r="B15" s="4">
        <v>10</v>
      </c>
      <c r="C15" s="4" t="s">
        <v>395</v>
      </c>
      <c r="D15" s="4">
        <v>10.5</v>
      </c>
      <c r="E15" s="4" t="s">
        <v>397</v>
      </c>
      <c r="F15" s="14" t="s">
        <v>398</v>
      </c>
      <c r="G15" s="4" t="s">
        <v>400</v>
      </c>
      <c r="H15" s="4">
        <v>0.28999999999999998</v>
      </c>
    </row>
    <row r="16" spans="1:8" ht="15.75" customHeight="1" x14ac:dyDescent="0.15">
      <c r="A16" s="4">
        <v>14</v>
      </c>
      <c r="B16" s="4">
        <v>11</v>
      </c>
      <c r="C16" s="4" t="s">
        <v>403</v>
      </c>
      <c r="D16" s="4">
        <v>10.7</v>
      </c>
      <c r="E16" s="4" t="s">
        <v>406</v>
      </c>
      <c r="F16" s="14" t="s">
        <v>407</v>
      </c>
      <c r="G16" s="4" t="s">
        <v>408</v>
      </c>
      <c r="H16" s="4">
        <v>1.0999999999999999E-2</v>
      </c>
    </row>
    <row r="17" spans="1:8" ht="15.75" customHeight="1" x14ac:dyDescent="0.15">
      <c r="A17" s="4">
        <v>15</v>
      </c>
      <c r="B17" s="4">
        <v>12</v>
      </c>
      <c r="C17" s="4" t="s">
        <v>410</v>
      </c>
      <c r="D17" s="4">
        <v>10.9</v>
      </c>
      <c r="E17" s="4" t="s">
        <v>309</v>
      </c>
      <c r="F17" s="14" t="s">
        <v>414</v>
      </c>
      <c r="G17" s="13" t="str">
        <f>"+00 48"</f>
        <v>+00 48</v>
      </c>
      <c r="H17" s="4" t="s">
        <v>423</v>
      </c>
    </row>
    <row r="18" spans="1:8" ht="15.75" customHeight="1" x14ac:dyDescent="0.15">
      <c r="A18" s="4">
        <v>16</v>
      </c>
      <c r="B18" s="4">
        <v>13</v>
      </c>
      <c r="C18" s="4" t="s">
        <v>426</v>
      </c>
      <c r="D18" s="4">
        <v>11.3</v>
      </c>
      <c r="E18" s="4" t="s">
        <v>429</v>
      </c>
      <c r="F18" s="14" t="s">
        <v>430</v>
      </c>
      <c r="G18" s="4" t="s">
        <v>431</v>
      </c>
      <c r="H18" s="4" t="s">
        <v>289</v>
      </c>
    </row>
    <row r="19" spans="1:8" ht="15.75" customHeight="1" x14ac:dyDescent="0.15">
      <c r="A19" s="4">
        <v>17</v>
      </c>
      <c r="B19" s="13"/>
      <c r="C19" s="4" t="s">
        <v>434</v>
      </c>
      <c r="D19" s="4">
        <v>11.3</v>
      </c>
      <c r="E19" s="4" t="s">
        <v>284</v>
      </c>
      <c r="F19" s="14" t="s">
        <v>430</v>
      </c>
      <c r="G19" s="4" t="s">
        <v>437</v>
      </c>
      <c r="H19" s="4" t="s">
        <v>289</v>
      </c>
    </row>
    <row r="20" spans="1:8" ht="15.75" customHeight="1" x14ac:dyDescent="0.15">
      <c r="A20" s="4">
        <v>18</v>
      </c>
      <c r="B20" s="13"/>
      <c r="C20" s="4" t="s">
        <v>439</v>
      </c>
      <c r="D20" s="4">
        <v>11.3</v>
      </c>
      <c r="E20" s="4" t="s">
        <v>441</v>
      </c>
      <c r="F20" s="14" t="s">
        <v>430</v>
      </c>
      <c r="G20" s="4" t="s">
        <v>431</v>
      </c>
      <c r="H20" s="4" t="s">
        <v>80</v>
      </c>
    </row>
    <row r="21" spans="1:8" ht="15.75" customHeight="1" x14ac:dyDescent="0.15">
      <c r="A21" s="4">
        <v>19</v>
      </c>
      <c r="B21" s="4">
        <v>14</v>
      </c>
      <c r="C21" s="4" t="s">
        <v>443</v>
      </c>
      <c r="D21" s="4">
        <v>11.4</v>
      </c>
      <c r="E21" s="4" t="s">
        <v>445</v>
      </c>
      <c r="F21" s="14" t="s">
        <v>447</v>
      </c>
      <c r="G21" s="13" t="str">
        <f t="shared" ref="G21:G22" si="0">"+38 44"</f>
        <v>+38 44</v>
      </c>
      <c r="H21" s="4">
        <v>8.5999999999999993E-2</v>
      </c>
    </row>
    <row r="22" spans="1:8" ht="15.75" customHeight="1" x14ac:dyDescent="0.15">
      <c r="A22" s="4">
        <v>20</v>
      </c>
      <c r="B22" s="13"/>
      <c r="C22" s="4" t="s">
        <v>452</v>
      </c>
      <c r="D22" s="4">
        <v>11.4</v>
      </c>
      <c r="E22" s="4" t="s">
        <v>453</v>
      </c>
      <c r="F22" s="14" t="s">
        <v>447</v>
      </c>
      <c r="G22" s="13" t="str">
        <f t="shared" si="0"/>
        <v>+38 44</v>
      </c>
      <c r="H22" s="4">
        <v>4.1000000000000002E-2</v>
      </c>
    </row>
    <row r="23" spans="1:8" ht="15.75" customHeight="1" x14ac:dyDescent="0.15">
      <c r="A23" s="4">
        <v>21</v>
      </c>
      <c r="B23" s="4">
        <v>15</v>
      </c>
      <c r="C23" s="4" t="s">
        <v>456</v>
      </c>
      <c r="D23" s="4">
        <v>11.4</v>
      </c>
      <c r="E23" s="4" t="s">
        <v>460</v>
      </c>
      <c r="F23" s="14" t="s">
        <v>461</v>
      </c>
      <c r="G23" s="13" t="str">
        <f t="shared" ref="G23:G24" si="1">"+05 13"</f>
        <v>+05 13</v>
      </c>
      <c r="H23" s="4">
        <v>7.38</v>
      </c>
    </row>
    <row r="24" spans="1:8" ht="15.75" customHeight="1" x14ac:dyDescent="0.15">
      <c r="A24" s="4">
        <v>22</v>
      </c>
      <c r="B24" s="13"/>
      <c r="C24" s="4" t="s">
        <v>466</v>
      </c>
      <c r="D24" s="4">
        <v>11.4</v>
      </c>
      <c r="E24" s="4" t="s">
        <v>467</v>
      </c>
      <c r="F24" s="14" t="s">
        <v>461</v>
      </c>
      <c r="G24" s="13" t="str">
        <f t="shared" si="1"/>
        <v>+05 13</v>
      </c>
      <c r="H24" s="4" t="s">
        <v>470</v>
      </c>
    </row>
    <row r="25" spans="1:8" ht="15.75" customHeight="1" x14ac:dyDescent="0.15">
      <c r="A25" s="4">
        <v>23</v>
      </c>
      <c r="B25" s="4">
        <v>16</v>
      </c>
      <c r="C25" s="4" t="s">
        <v>471</v>
      </c>
      <c r="D25" s="4">
        <v>11.5</v>
      </c>
      <c r="E25" s="4" t="s">
        <v>473</v>
      </c>
      <c r="F25" s="14" t="s">
        <v>475</v>
      </c>
      <c r="G25" s="13" t="str">
        <f t="shared" ref="G25:G26" si="2">"+59 37"</f>
        <v>+59 37</v>
      </c>
      <c r="H25" s="4">
        <v>3.0000000000000001E-3</v>
      </c>
    </row>
    <row r="26" spans="1:8" ht="15.75" customHeight="1" x14ac:dyDescent="0.15">
      <c r="A26" s="4">
        <v>24</v>
      </c>
      <c r="B26" s="13"/>
      <c r="C26" s="4" t="s">
        <v>478</v>
      </c>
      <c r="D26" s="4">
        <v>11.5</v>
      </c>
      <c r="E26" s="4" t="s">
        <v>481</v>
      </c>
      <c r="F26" s="14" t="s">
        <v>475</v>
      </c>
      <c r="G26" s="13" t="str">
        <f t="shared" si="2"/>
        <v>+59 37</v>
      </c>
      <c r="H26" s="4" t="s">
        <v>482</v>
      </c>
    </row>
    <row r="27" spans="1:8" ht="15.75" customHeight="1" x14ac:dyDescent="0.15">
      <c r="A27" s="4">
        <v>25</v>
      </c>
      <c r="B27" s="4">
        <v>17</v>
      </c>
      <c r="C27" s="4" t="s">
        <v>485</v>
      </c>
      <c r="D27" s="4">
        <v>11.6</v>
      </c>
      <c r="E27" s="4" t="s">
        <v>486</v>
      </c>
      <c r="F27" s="14" t="s">
        <v>488</v>
      </c>
      <c r="G27" s="13" t="str">
        <f t="shared" ref="G27:G28" si="3">"+44 01"</f>
        <v>+44 01</v>
      </c>
      <c r="H27" s="4" t="s">
        <v>491</v>
      </c>
    </row>
    <row r="28" spans="1:8" ht="15.75" customHeight="1" x14ac:dyDescent="0.15">
      <c r="A28" s="4">
        <v>26</v>
      </c>
      <c r="B28" s="13"/>
      <c r="C28" s="4" t="s">
        <v>493</v>
      </c>
      <c r="D28" s="4">
        <v>11.6</v>
      </c>
      <c r="E28" s="4" t="s">
        <v>481</v>
      </c>
      <c r="F28" s="14" t="s">
        <v>488</v>
      </c>
      <c r="G28" s="13" t="str">
        <f t="shared" si="3"/>
        <v>+44 01</v>
      </c>
      <c r="H28" s="4" t="s">
        <v>496</v>
      </c>
    </row>
    <row r="29" spans="1:8" ht="15.75" customHeight="1" x14ac:dyDescent="0.15">
      <c r="A29" s="4">
        <v>27</v>
      </c>
      <c r="B29" s="4">
        <v>18</v>
      </c>
      <c r="C29" s="4" t="s">
        <v>499</v>
      </c>
      <c r="D29" s="4">
        <v>11.8</v>
      </c>
      <c r="E29" s="4" t="s">
        <v>445</v>
      </c>
      <c r="F29" s="14" t="s">
        <v>501</v>
      </c>
      <c r="G29" s="4" t="s">
        <v>502</v>
      </c>
      <c r="H29" s="4">
        <v>0.15</v>
      </c>
    </row>
    <row r="30" spans="1:8" ht="15.75" customHeight="1" x14ac:dyDescent="0.15">
      <c r="A30" s="4">
        <v>28</v>
      </c>
      <c r="B30" s="13"/>
      <c r="C30" s="4" t="s">
        <v>505</v>
      </c>
      <c r="D30" s="4">
        <v>11.7</v>
      </c>
      <c r="E30" s="4" t="s">
        <v>507</v>
      </c>
      <c r="F30" s="14" t="s">
        <v>509</v>
      </c>
      <c r="G30" s="4" t="s">
        <v>502</v>
      </c>
      <c r="H30" s="4" t="s">
        <v>71</v>
      </c>
    </row>
    <row r="31" spans="1:8" ht="15.75" customHeight="1" x14ac:dyDescent="0.15">
      <c r="A31" s="4">
        <v>29</v>
      </c>
      <c r="B31" s="13"/>
      <c r="C31" s="4" t="s">
        <v>512</v>
      </c>
      <c r="D31" s="4">
        <v>11.7</v>
      </c>
      <c r="E31" s="4" t="s">
        <v>514</v>
      </c>
      <c r="F31" s="14" t="s">
        <v>509</v>
      </c>
      <c r="G31" s="4" t="s">
        <v>502</v>
      </c>
      <c r="H31" s="4" t="s">
        <v>71</v>
      </c>
    </row>
    <row r="32" spans="1:8" ht="15.75" customHeight="1" x14ac:dyDescent="0.15">
      <c r="A32" s="4">
        <v>30</v>
      </c>
      <c r="B32" s="4">
        <v>19</v>
      </c>
      <c r="C32" s="4" t="s">
        <v>515</v>
      </c>
      <c r="D32" s="4">
        <v>11.8</v>
      </c>
      <c r="E32" s="4" t="s">
        <v>441</v>
      </c>
      <c r="F32" s="14" t="s">
        <v>516</v>
      </c>
      <c r="G32" s="13" t="str">
        <f>"+26 46"</f>
        <v>+26 46</v>
      </c>
      <c r="H32" s="4" t="s">
        <v>522</v>
      </c>
    </row>
    <row r="33" spans="1:8" ht="15.75" customHeight="1" x14ac:dyDescent="0.15">
      <c r="A33" s="4">
        <v>31</v>
      </c>
      <c r="B33" s="4">
        <v>20</v>
      </c>
      <c r="C33" s="4" t="s">
        <v>525</v>
      </c>
      <c r="D33" s="4">
        <v>11.9</v>
      </c>
      <c r="E33" s="4" t="s">
        <v>527</v>
      </c>
      <c r="F33" s="14" t="s">
        <v>529</v>
      </c>
      <c r="G33" s="4" t="s">
        <v>530</v>
      </c>
      <c r="H33" s="4">
        <v>0.45800000000000002</v>
      </c>
    </row>
    <row r="34" spans="1:8" ht="15.75" customHeight="1" x14ac:dyDescent="0.15">
      <c r="A34" s="4">
        <v>32</v>
      </c>
      <c r="B34" s="4">
        <v>21</v>
      </c>
      <c r="C34" s="4" t="s">
        <v>533</v>
      </c>
      <c r="D34" s="4">
        <v>12</v>
      </c>
      <c r="E34" s="4" t="s">
        <v>429</v>
      </c>
      <c r="F34" s="14" t="s">
        <v>536</v>
      </c>
      <c r="G34" s="4" t="s">
        <v>538</v>
      </c>
      <c r="H34" s="4" t="s">
        <v>539</v>
      </c>
    </row>
    <row r="35" spans="1:8" ht="15.75" customHeight="1" x14ac:dyDescent="0.15">
      <c r="A35" s="4">
        <v>33</v>
      </c>
      <c r="B35" s="4">
        <v>22</v>
      </c>
      <c r="C35" s="4" t="s">
        <v>542</v>
      </c>
      <c r="D35" s="4">
        <v>12.1</v>
      </c>
      <c r="E35" s="4" t="s">
        <v>544</v>
      </c>
      <c r="F35" s="14" t="s">
        <v>545</v>
      </c>
      <c r="G35" s="4" t="s">
        <v>546</v>
      </c>
      <c r="H35" s="4" t="s">
        <v>548</v>
      </c>
    </row>
    <row r="36" spans="1:8" ht="15.75" customHeight="1" x14ac:dyDescent="0.15">
      <c r="A36" s="4">
        <v>34</v>
      </c>
      <c r="B36" s="4">
        <v>23</v>
      </c>
      <c r="C36" s="4" t="s">
        <v>550</v>
      </c>
      <c r="D36" s="4">
        <v>12.4</v>
      </c>
      <c r="E36" s="4" t="s">
        <v>481</v>
      </c>
      <c r="F36" s="14" t="s">
        <v>553</v>
      </c>
      <c r="G36" s="13" t="str">
        <f>"+05 13"</f>
        <v>+05 13</v>
      </c>
      <c r="H36" s="4" t="s">
        <v>482</v>
      </c>
    </row>
    <row r="37" spans="1:8" ht="15.75" customHeight="1" x14ac:dyDescent="0.15">
      <c r="A37" s="4">
        <v>35</v>
      </c>
      <c r="B37" s="4">
        <v>24</v>
      </c>
      <c r="C37" s="4" t="s">
        <v>559</v>
      </c>
      <c r="D37" s="4">
        <v>12.6</v>
      </c>
      <c r="E37" s="4" t="s">
        <v>562</v>
      </c>
      <c r="F37" s="14" t="s">
        <v>563</v>
      </c>
      <c r="G37" s="4" t="s">
        <v>564</v>
      </c>
      <c r="H37" s="4" t="s">
        <v>349</v>
      </c>
    </row>
    <row r="38" spans="1:8" ht="15.75" customHeight="1" x14ac:dyDescent="0.15">
      <c r="A38" s="4">
        <v>36</v>
      </c>
      <c r="B38" s="13"/>
      <c r="C38" s="4" t="s">
        <v>567</v>
      </c>
      <c r="D38" s="4">
        <v>12.7</v>
      </c>
      <c r="E38" s="4" t="s">
        <v>514</v>
      </c>
      <c r="F38" s="14" t="s">
        <v>563</v>
      </c>
      <c r="G38" s="4" t="s">
        <v>564</v>
      </c>
      <c r="H38" s="4" t="s">
        <v>71</v>
      </c>
    </row>
    <row r="39" spans="1:8" ht="15.75" customHeight="1" x14ac:dyDescent="0.15">
      <c r="A39" s="4">
        <v>37</v>
      </c>
      <c r="B39" s="4">
        <v>25</v>
      </c>
      <c r="C39" s="4" t="s">
        <v>569</v>
      </c>
      <c r="D39" s="4">
        <v>12.5</v>
      </c>
      <c r="E39" s="4" t="s">
        <v>323</v>
      </c>
      <c r="F39" s="14" t="s">
        <v>572</v>
      </c>
      <c r="G39" s="13" t="str">
        <f>"+16 52"</f>
        <v>+16 52</v>
      </c>
      <c r="H39" s="4" t="s">
        <v>522</v>
      </c>
    </row>
    <row r="40" spans="1:8" ht="13" x14ac:dyDescent="0.15">
      <c r="A40" s="4">
        <v>38</v>
      </c>
      <c r="B40" s="4">
        <v>26</v>
      </c>
      <c r="C40" s="4" t="s">
        <v>581</v>
      </c>
      <c r="D40" s="4">
        <v>12.8</v>
      </c>
      <c r="E40" s="4" t="s">
        <v>583</v>
      </c>
      <c r="F40" s="14" t="s">
        <v>585</v>
      </c>
      <c r="G40" s="4" t="s">
        <v>586</v>
      </c>
      <c r="H40" s="4" t="s">
        <v>588</v>
      </c>
    </row>
    <row r="41" spans="1:8" ht="13" x14ac:dyDescent="0.15">
      <c r="A41" s="4">
        <v>39</v>
      </c>
      <c r="B41" s="4">
        <v>27</v>
      </c>
      <c r="C41" s="4" t="s">
        <v>592</v>
      </c>
      <c r="D41" s="4">
        <v>12.9</v>
      </c>
      <c r="E41" s="4" t="s">
        <v>453</v>
      </c>
      <c r="F41" s="14" t="s">
        <v>595</v>
      </c>
      <c r="G41" s="4" t="s">
        <v>596</v>
      </c>
      <c r="H41" s="4">
        <v>2.9000000000000001E-2</v>
      </c>
    </row>
    <row r="42" spans="1:8" ht="13" x14ac:dyDescent="0.15">
      <c r="F42" s="27"/>
    </row>
    <row r="43" spans="1:8" ht="13" x14ac:dyDescent="0.15">
      <c r="F43" s="27"/>
    </row>
    <row r="44" spans="1:8" ht="13" x14ac:dyDescent="0.15">
      <c r="F44" s="27"/>
    </row>
    <row r="45" spans="1:8" ht="13" x14ac:dyDescent="0.15">
      <c r="F45" s="27"/>
    </row>
    <row r="46" spans="1:8" ht="13" x14ac:dyDescent="0.15">
      <c r="F46" s="27"/>
    </row>
    <row r="47" spans="1:8" ht="13" x14ac:dyDescent="0.15">
      <c r="F47" s="27"/>
    </row>
    <row r="48" spans="1:8" ht="13" x14ac:dyDescent="0.15">
      <c r="A48" t="s">
        <v>1101</v>
      </c>
      <c r="F48" s="27"/>
    </row>
    <row r="49" spans="6:6" ht="13" x14ac:dyDescent="0.15">
      <c r="F49" s="27"/>
    </row>
    <row r="50" spans="6:6" ht="13" x14ac:dyDescent="0.15">
      <c r="F50" s="27"/>
    </row>
    <row r="51" spans="6:6" ht="13" x14ac:dyDescent="0.15">
      <c r="F51" s="27"/>
    </row>
    <row r="52" spans="6:6" ht="13" x14ac:dyDescent="0.15">
      <c r="F52" s="27"/>
    </row>
    <row r="53" spans="6:6" ht="13" x14ac:dyDescent="0.15">
      <c r="F53" s="27"/>
    </row>
    <row r="54" spans="6:6" ht="13" x14ac:dyDescent="0.15">
      <c r="F54" s="27"/>
    </row>
    <row r="55" spans="6:6" ht="13" x14ac:dyDescent="0.15">
      <c r="F55" s="27"/>
    </row>
    <row r="56" spans="6:6" ht="13" x14ac:dyDescent="0.15">
      <c r="F56" s="27"/>
    </row>
    <row r="57" spans="6:6" ht="13" x14ac:dyDescent="0.15">
      <c r="F57" s="27"/>
    </row>
    <row r="58" spans="6:6" ht="13" x14ac:dyDescent="0.15">
      <c r="F58" s="27"/>
    </row>
    <row r="59" spans="6:6" ht="13" x14ac:dyDescent="0.15">
      <c r="F59" s="27"/>
    </row>
    <row r="60" spans="6:6" ht="13" x14ac:dyDescent="0.15">
      <c r="F60" s="27"/>
    </row>
    <row r="61" spans="6:6" ht="13" x14ac:dyDescent="0.15">
      <c r="F61" s="27"/>
    </row>
    <row r="62" spans="6:6" ht="13" x14ac:dyDescent="0.15">
      <c r="F62" s="27"/>
    </row>
    <row r="63" spans="6:6" ht="13" x14ac:dyDescent="0.15">
      <c r="F63" s="27"/>
    </row>
    <row r="64" spans="6:6" ht="13" x14ac:dyDescent="0.15">
      <c r="F64" s="27"/>
    </row>
    <row r="65" spans="6:6" ht="13" x14ac:dyDescent="0.15">
      <c r="F65" s="27"/>
    </row>
    <row r="66" spans="6:6" ht="13" x14ac:dyDescent="0.15">
      <c r="F66" s="27"/>
    </row>
    <row r="67" spans="6:6" ht="13" x14ac:dyDescent="0.15">
      <c r="F67" s="27"/>
    </row>
    <row r="68" spans="6:6" ht="13" x14ac:dyDescent="0.15">
      <c r="F68" s="27"/>
    </row>
    <row r="69" spans="6:6" ht="13" x14ac:dyDescent="0.15">
      <c r="F69" s="27"/>
    </row>
    <row r="70" spans="6:6" ht="13" x14ac:dyDescent="0.15">
      <c r="F70" s="27"/>
    </row>
    <row r="71" spans="6:6" ht="13" x14ac:dyDescent="0.15">
      <c r="F71" s="27"/>
    </row>
    <row r="72" spans="6:6" ht="13" x14ac:dyDescent="0.15">
      <c r="F72" s="27"/>
    </row>
    <row r="73" spans="6:6" ht="13" x14ac:dyDescent="0.15">
      <c r="F73" s="27"/>
    </row>
    <row r="74" spans="6:6" ht="13" x14ac:dyDescent="0.15">
      <c r="F74" s="27"/>
    </row>
    <row r="75" spans="6:6" ht="13" x14ac:dyDescent="0.15">
      <c r="F75" s="27"/>
    </row>
    <row r="76" spans="6:6" ht="13" x14ac:dyDescent="0.15">
      <c r="F76" s="27"/>
    </row>
    <row r="77" spans="6:6" ht="13" x14ac:dyDescent="0.15">
      <c r="F77" s="27"/>
    </row>
    <row r="78" spans="6:6" ht="13" x14ac:dyDescent="0.15">
      <c r="F78" s="27"/>
    </row>
    <row r="79" spans="6:6" ht="13" x14ac:dyDescent="0.15">
      <c r="F79" s="27"/>
    </row>
    <row r="80" spans="6:6" ht="13" x14ac:dyDescent="0.15">
      <c r="F80" s="27"/>
    </row>
    <row r="81" spans="6:6" ht="13" x14ac:dyDescent="0.15">
      <c r="F81" s="27"/>
    </row>
    <row r="82" spans="6:6" ht="13" x14ac:dyDescent="0.15">
      <c r="F82" s="27"/>
    </row>
    <row r="83" spans="6:6" ht="13" x14ac:dyDescent="0.15">
      <c r="F83" s="27"/>
    </row>
    <row r="84" spans="6:6" ht="13" x14ac:dyDescent="0.15">
      <c r="F84" s="27"/>
    </row>
    <row r="85" spans="6:6" ht="13" x14ac:dyDescent="0.15">
      <c r="F85" s="27"/>
    </row>
    <row r="86" spans="6:6" ht="13" x14ac:dyDescent="0.15">
      <c r="F86" s="27"/>
    </row>
    <row r="87" spans="6:6" ht="13" x14ac:dyDescent="0.15">
      <c r="F87" s="27"/>
    </row>
    <row r="88" spans="6:6" ht="13" x14ac:dyDescent="0.15">
      <c r="F88" s="27"/>
    </row>
    <row r="89" spans="6:6" ht="13" x14ac:dyDescent="0.15">
      <c r="F89" s="27"/>
    </row>
    <row r="90" spans="6:6" ht="13" x14ac:dyDescent="0.15">
      <c r="F90" s="27"/>
    </row>
    <row r="91" spans="6:6" ht="13" x14ac:dyDescent="0.15">
      <c r="F91" s="27"/>
    </row>
    <row r="92" spans="6:6" ht="13" x14ac:dyDescent="0.15">
      <c r="F92" s="27"/>
    </row>
    <row r="93" spans="6:6" ht="13" x14ac:dyDescent="0.15">
      <c r="F93" s="27"/>
    </row>
    <row r="94" spans="6:6" ht="13" x14ac:dyDescent="0.15">
      <c r="F94" s="27"/>
    </row>
    <row r="95" spans="6:6" ht="13" x14ac:dyDescent="0.15">
      <c r="F95" s="27"/>
    </row>
    <row r="96" spans="6:6" ht="13" x14ac:dyDescent="0.15">
      <c r="F96" s="27"/>
    </row>
    <row r="97" spans="6:6" ht="13" x14ac:dyDescent="0.15">
      <c r="F97" s="27"/>
    </row>
    <row r="98" spans="6:6" ht="13" x14ac:dyDescent="0.15">
      <c r="F98" s="27"/>
    </row>
    <row r="99" spans="6:6" ht="13" x14ac:dyDescent="0.15">
      <c r="F99" s="27"/>
    </row>
    <row r="100" spans="6:6" ht="13" x14ac:dyDescent="0.15">
      <c r="F100" s="27"/>
    </row>
    <row r="101" spans="6:6" ht="13" x14ac:dyDescent="0.15">
      <c r="F101" s="27"/>
    </row>
    <row r="102" spans="6:6" ht="13" x14ac:dyDescent="0.15">
      <c r="F102" s="27"/>
    </row>
    <row r="103" spans="6:6" ht="13" x14ac:dyDescent="0.15">
      <c r="F103" s="27"/>
    </row>
    <row r="104" spans="6:6" ht="13" x14ac:dyDescent="0.15">
      <c r="F104" s="27"/>
    </row>
    <row r="105" spans="6:6" ht="13" x14ac:dyDescent="0.15">
      <c r="F105" s="27"/>
    </row>
    <row r="106" spans="6:6" ht="13" x14ac:dyDescent="0.15">
      <c r="F106" s="27"/>
    </row>
    <row r="107" spans="6:6" ht="13" x14ac:dyDescent="0.15">
      <c r="F107" s="27"/>
    </row>
    <row r="108" spans="6:6" ht="13" x14ac:dyDescent="0.15">
      <c r="F108" s="27"/>
    </row>
    <row r="109" spans="6:6" ht="13" x14ac:dyDescent="0.15">
      <c r="F109" s="27"/>
    </row>
    <row r="110" spans="6:6" ht="13" x14ac:dyDescent="0.15">
      <c r="F110" s="27"/>
    </row>
    <row r="111" spans="6:6" ht="13" x14ac:dyDescent="0.15">
      <c r="F111" s="27"/>
    </row>
    <row r="112" spans="6:6" ht="13" x14ac:dyDescent="0.15">
      <c r="F112" s="27"/>
    </row>
    <row r="113" spans="6:6" ht="13" x14ac:dyDescent="0.15">
      <c r="F113" s="27"/>
    </row>
    <row r="114" spans="6:6" ht="13" x14ac:dyDescent="0.15">
      <c r="F114" s="27"/>
    </row>
    <row r="115" spans="6:6" ht="13" x14ac:dyDescent="0.15">
      <c r="F115" s="27"/>
    </row>
    <row r="116" spans="6:6" ht="13" x14ac:dyDescent="0.15">
      <c r="F116" s="27"/>
    </row>
    <row r="117" spans="6:6" ht="13" x14ac:dyDescent="0.15">
      <c r="F117" s="27"/>
    </row>
    <row r="118" spans="6:6" ht="13" x14ac:dyDescent="0.15">
      <c r="F118" s="27"/>
    </row>
    <row r="119" spans="6:6" ht="13" x14ac:dyDescent="0.15">
      <c r="F119" s="27"/>
    </row>
    <row r="120" spans="6:6" ht="13" x14ac:dyDescent="0.15">
      <c r="F120" s="27"/>
    </row>
    <row r="121" spans="6:6" ht="13" x14ac:dyDescent="0.15">
      <c r="F121" s="27"/>
    </row>
    <row r="122" spans="6:6" ht="13" x14ac:dyDescent="0.15">
      <c r="F122" s="27"/>
    </row>
    <row r="123" spans="6:6" ht="13" x14ac:dyDescent="0.15">
      <c r="F123" s="27"/>
    </row>
    <row r="124" spans="6:6" ht="13" x14ac:dyDescent="0.15">
      <c r="F124" s="27"/>
    </row>
    <row r="125" spans="6:6" ht="13" x14ac:dyDescent="0.15">
      <c r="F125" s="27"/>
    </row>
    <row r="126" spans="6:6" ht="13" x14ac:dyDescent="0.15">
      <c r="F126" s="27"/>
    </row>
    <row r="127" spans="6:6" ht="13" x14ac:dyDescent="0.15">
      <c r="F127" s="27"/>
    </row>
    <row r="128" spans="6:6" ht="13" x14ac:dyDescent="0.15">
      <c r="F128" s="27"/>
    </row>
    <row r="129" spans="6:6" ht="13" x14ac:dyDescent="0.15">
      <c r="F129" s="27"/>
    </row>
    <row r="130" spans="6:6" ht="13" x14ac:dyDescent="0.15">
      <c r="F130" s="27"/>
    </row>
    <row r="131" spans="6:6" ht="13" x14ac:dyDescent="0.15">
      <c r="F131" s="27"/>
    </row>
    <row r="132" spans="6:6" ht="13" x14ac:dyDescent="0.15">
      <c r="F132" s="27"/>
    </row>
    <row r="133" spans="6:6" ht="13" x14ac:dyDescent="0.15">
      <c r="F133" s="27"/>
    </row>
    <row r="134" spans="6:6" ht="13" x14ac:dyDescent="0.15">
      <c r="F134" s="27"/>
    </row>
    <row r="135" spans="6:6" ht="13" x14ac:dyDescent="0.15">
      <c r="F135" s="27"/>
    </row>
    <row r="136" spans="6:6" ht="13" x14ac:dyDescent="0.15">
      <c r="F136" s="27"/>
    </row>
    <row r="137" spans="6:6" ht="13" x14ac:dyDescent="0.15">
      <c r="F137" s="27"/>
    </row>
    <row r="138" spans="6:6" ht="13" x14ac:dyDescent="0.15">
      <c r="F138" s="27"/>
    </row>
    <row r="139" spans="6:6" ht="13" x14ac:dyDescent="0.15">
      <c r="F139" s="27"/>
    </row>
    <row r="140" spans="6:6" ht="13" x14ac:dyDescent="0.15">
      <c r="F140" s="27"/>
    </row>
    <row r="141" spans="6:6" ht="13" x14ac:dyDescent="0.15">
      <c r="F141" s="27"/>
    </row>
    <row r="142" spans="6:6" ht="13" x14ac:dyDescent="0.15">
      <c r="F142" s="27"/>
    </row>
    <row r="143" spans="6:6" ht="13" x14ac:dyDescent="0.15">
      <c r="F143" s="27"/>
    </row>
    <row r="144" spans="6:6" ht="13" x14ac:dyDescent="0.15">
      <c r="F144" s="27"/>
    </row>
    <row r="145" spans="6:6" ht="13" x14ac:dyDescent="0.15">
      <c r="F145" s="27"/>
    </row>
    <row r="146" spans="6:6" ht="13" x14ac:dyDescent="0.15">
      <c r="F146" s="27"/>
    </row>
    <row r="147" spans="6:6" ht="13" x14ac:dyDescent="0.15">
      <c r="F147" s="27"/>
    </row>
    <row r="148" spans="6:6" ht="13" x14ac:dyDescent="0.15">
      <c r="F148" s="27"/>
    </row>
    <row r="149" spans="6:6" ht="13" x14ac:dyDescent="0.15">
      <c r="F149" s="27"/>
    </row>
    <row r="150" spans="6:6" ht="13" x14ac:dyDescent="0.15">
      <c r="F150" s="27"/>
    </row>
    <row r="151" spans="6:6" ht="13" x14ac:dyDescent="0.15">
      <c r="F151" s="27"/>
    </row>
    <row r="152" spans="6:6" ht="13" x14ac:dyDescent="0.15">
      <c r="F152" s="27"/>
    </row>
    <row r="153" spans="6:6" ht="13" x14ac:dyDescent="0.15">
      <c r="F153" s="27"/>
    </row>
    <row r="154" spans="6:6" ht="13" x14ac:dyDescent="0.15">
      <c r="F154" s="27"/>
    </row>
    <row r="155" spans="6:6" ht="13" x14ac:dyDescent="0.15">
      <c r="F155" s="27"/>
    </row>
    <row r="156" spans="6:6" ht="13" x14ac:dyDescent="0.15">
      <c r="F156" s="27"/>
    </row>
    <row r="157" spans="6:6" ht="13" x14ac:dyDescent="0.15">
      <c r="F157" s="27"/>
    </row>
    <row r="158" spans="6:6" ht="13" x14ac:dyDescent="0.15">
      <c r="F158" s="27"/>
    </row>
    <row r="159" spans="6:6" ht="13" x14ac:dyDescent="0.15">
      <c r="F159" s="27"/>
    </row>
    <row r="160" spans="6:6" ht="13" x14ac:dyDescent="0.15">
      <c r="F160" s="27"/>
    </row>
    <row r="161" spans="6:6" ht="13" x14ac:dyDescent="0.15">
      <c r="F161" s="27"/>
    </row>
    <row r="162" spans="6:6" ht="13" x14ac:dyDescent="0.15">
      <c r="F162" s="27"/>
    </row>
    <row r="163" spans="6:6" ht="13" x14ac:dyDescent="0.15">
      <c r="F163" s="27"/>
    </row>
    <row r="164" spans="6:6" ht="13" x14ac:dyDescent="0.15">
      <c r="F164" s="27"/>
    </row>
    <row r="165" spans="6:6" ht="13" x14ac:dyDescent="0.15">
      <c r="F165" s="27"/>
    </row>
    <row r="166" spans="6:6" ht="13" x14ac:dyDescent="0.15">
      <c r="F166" s="27"/>
    </row>
    <row r="167" spans="6:6" ht="13" x14ac:dyDescent="0.15">
      <c r="F167" s="27"/>
    </row>
    <row r="168" spans="6:6" ht="13" x14ac:dyDescent="0.15">
      <c r="F168" s="27"/>
    </row>
    <row r="169" spans="6:6" ht="13" x14ac:dyDescent="0.15">
      <c r="F169" s="27"/>
    </row>
    <row r="170" spans="6:6" ht="13" x14ac:dyDescent="0.15">
      <c r="F170" s="27"/>
    </row>
    <row r="171" spans="6:6" ht="13" x14ac:dyDescent="0.15">
      <c r="F171" s="27"/>
    </row>
    <row r="172" spans="6:6" ht="13" x14ac:dyDescent="0.15">
      <c r="F172" s="27"/>
    </row>
    <row r="173" spans="6:6" ht="13" x14ac:dyDescent="0.15">
      <c r="F173" s="27"/>
    </row>
    <row r="174" spans="6:6" ht="13" x14ac:dyDescent="0.15">
      <c r="F174" s="27"/>
    </row>
    <row r="175" spans="6:6" ht="13" x14ac:dyDescent="0.15">
      <c r="F175" s="27"/>
    </row>
    <row r="176" spans="6:6" ht="13" x14ac:dyDescent="0.15">
      <c r="F176" s="27"/>
    </row>
    <row r="177" spans="6:6" ht="13" x14ac:dyDescent="0.15">
      <c r="F177" s="27"/>
    </row>
    <row r="178" spans="6:6" ht="13" x14ac:dyDescent="0.15">
      <c r="F178" s="27"/>
    </row>
    <row r="179" spans="6:6" ht="13" x14ac:dyDescent="0.15">
      <c r="F179" s="27"/>
    </row>
    <row r="180" spans="6:6" ht="13" x14ac:dyDescent="0.15">
      <c r="F180" s="27"/>
    </row>
    <row r="181" spans="6:6" ht="13" x14ac:dyDescent="0.15">
      <c r="F181" s="27"/>
    </row>
    <row r="182" spans="6:6" ht="13" x14ac:dyDescent="0.15">
      <c r="F182" s="27"/>
    </row>
    <row r="183" spans="6:6" ht="13" x14ac:dyDescent="0.15">
      <c r="F183" s="27"/>
    </row>
    <row r="184" spans="6:6" ht="13" x14ac:dyDescent="0.15">
      <c r="F184" s="27"/>
    </row>
    <row r="185" spans="6:6" ht="13" x14ac:dyDescent="0.15">
      <c r="F185" s="27"/>
    </row>
    <row r="186" spans="6:6" ht="13" x14ac:dyDescent="0.15">
      <c r="F186" s="27"/>
    </row>
    <row r="187" spans="6:6" ht="13" x14ac:dyDescent="0.15">
      <c r="F187" s="27"/>
    </row>
    <row r="188" spans="6:6" ht="13" x14ac:dyDescent="0.15">
      <c r="F188" s="27"/>
    </row>
    <row r="189" spans="6:6" ht="13" x14ac:dyDescent="0.15">
      <c r="F189" s="27"/>
    </row>
    <row r="190" spans="6:6" ht="13" x14ac:dyDescent="0.15">
      <c r="F190" s="27"/>
    </row>
    <row r="191" spans="6:6" ht="13" x14ac:dyDescent="0.15">
      <c r="F191" s="27"/>
    </row>
    <row r="192" spans="6:6" ht="13" x14ac:dyDescent="0.15">
      <c r="F192" s="27"/>
    </row>
    <row r="193" spans="6:6" ht="13" x14ac:dyDescent="0.15">
      <c r="F193" s="27"/>
    </row>
    <row r="194" spans="6:6" ht="13" x14ac:dyDescent="0.15">
      <c r="F194" s="27"/>
    </row>
    <row r="195" spans="6:6" ht="13" x14ac:dyDescent="0.15">
      <c r="F195" s="27"/>
    </row>
    <row r="196" spans="6:6" ht="13" x14ac:dyDescent="0.15">
      <c r="F196" s="27"/>
    </row>
    <row r="197" spans="6:6" ht="13" x14ac:dyDescent="0.15">
      <c r="F197" s="27"/>
    </row>
    <row r="198" spans="6:6" ht="13" x14ac:dyDescent="0.15">
      <c r="F198" s="27"/>
    </row>
    <row r="199" spans="6:6" ht="13" x14ac:dyDescent="0.15">
      <c r="F199" s="27"/>
    </row>
    <row r="200" spans="6:6" ht="13" x14ac:dyDescent="0.15">
      <c r="F200" s="27"/>
    </row>
    <row r="201" spans="6:6" ht="13" x14ac:dyDescent="0.15">
      <c r="F201" s="27"/>
    </row>
    <row r="202" spans="6:6" ht="13" x14ac:dyDescent="0.15">
      <c r="F202" s="27"/>
    </row>
    <row r="203" spans="6:6" ht="13" x14ac:dyDescent="0.15">
      <c r="F203" s="27"/>
    </row>
    <row r="204" spans="6:6" ht="13" x14ac:dyDescent="0.15">
      <c r="F204" s="27"/>
    </row>
    <row r="205" spans="6:6" ht="13" x14ac:dyDescent="0.15">
      <c r="F205" s="27"/>
    </row>
    <row r="206" spans="6:6" ht="13" x14ac:dyDescent="0.15">
      <c r="F206" s="27"/>
    </row>
    <row r="207" spans="6:6" ht="13" x14ac:dyDescent="0.15">
      <c r="F207" s="27"/>
    </row>
    <row r="208" spans="6:6" ht="13" x14ac:dyDescent="0.15">
      <c r="F208" s="27"/>
    </row>
    <row r="209" spans="6:6" ht="13" x14ac:dyDescent="0.15">
      <c r="F209" s="27"/>
    </row>
    <row r="210" spans="6:6" ht="13" x14ac:dyDescent="0.15">
      <c r="F210" s="27"/>
    </row>
    <row r="211" spans="6:6" ht="13" x14ac:dyDescent="0.15">
      <c r="F211" s="27"/>
    </row>
    <row r="212" spans="6:6" ht="13" x14ac:dyDescent="0.15">
      <c r="F212" s="27"/>
    </row>
    <row r="213" spans="6:6" ht="13" x14ac:dyDescent="0.15">
      <c r="F213" s="27"/>
    </row>
    <row r="214" spans="6:6" ht="13" x14ac:dyDescent="0.15">
      <c r="F214" s="27"/>
    </row>
    <row r="215" spans="6:6" ht="13" x14ac:dyDescent="0.15">
      <c r="F215" s="27"/>
    </row>
    <row r="216" spans="6:6" ht="13" x14ac:dyDescent="0.15">
      <c r="F216" s="27"/>
    </row>
    <row r="217" spans="6:6" ht="13" x14ac:dyDescent="0.15">
      <c r="F217" s="27"/>
    </row>
    <row r="218" spans="6:6" ht="13" x14ac:dyDescent="0.15">
      <c r="F218" s="27"/>
    </row>
    <row r="219" spans="6:6" ht="13" x14ac:dyDescent="0.15">
      <c r="F219" s="27"/>
    </row>
    <row r="220" spans="6:6" ht="13" x14ac:dyDescent="0.15">
      <c r="F220" s="27"/>
    </row>
    <row r="221" spans="6:6" ht="13" x14ac:dyDescent="0.15">
      <c r="F221" s="27"/>
    </row>
    <row r="222" spans="6:6" ht="13" x14ac:dyDescent="0.15">
      <c r="F222" s="27"/>
    </row>
    <row r="223" spans="6:6" ht="13" x14ac:dyDescent="0.15">
      <c r="F223" s="27"/>
    </row>
    <row r="224" spans="6:6" ht="13" x14ac:dyDescent="0.15">
      <c r="F224" s="27"/>
    </row>
    <row r="225" spans="6:6" ht="13" x14ac:dyDescent="0.15">
      <c r="F225" s="27"/>
    </row>
    <row r="226" spans="6:6" ht="13" x14ac:dyDescent="0.15">
      <c r="F226" s="27"/>
    </row>
    <row r="227" spans="6:6" ht="13" x14ac:dyDescent="0.15">
      <c r="F227" s="27"/>
    </row>
    <row r="228" spans="6:6" ht="13" x14ac:dyDescent="0.15">
      <c r="F228" s="27"/>
    </row>
    <row r="229" spans="6:6" ht="13" x14ac:dyDescent="0.15">
      <c r="F229" s="27"/>
    </row>
    <row r="230" spans="6:6" ht="13" x14ac:dyDescent="0.15">
      <c r="F230" s="27"/>
    </row>
    <row r="231" spans="6:6" ht="13" x14ac:dyDescent="0.15">
      <c r="F231" s="27"/>
    </row>
    <row r="232" spans="6:6" ht="13" x14ac:dyDescent="0.15">
      <c r="F232" s="27"/>
    </row>
    <row r="233" spans="6:6" ht="13" x14ac:dyDescent="0.15">
      <c r="F233" s="27"/>
    </row>
    <row r="234" spans="6:6" ht="13" x14ac:dyDescent="0.15">
      <c r="F234" s="27"/>
    </row>
    <row r="235" spans="6:6" ht="13" x14ac:dyDescent="0.15">
      <c r="F235" s="27"/>
    </row>
    <row r="236" spans="6:6" ht="13" x14ac:dyDescent="0.15">
      <c r="F236" s="27"/>
    </row>
    <row r="237" spans="6:6" ht="13" x14ac:dyDescent="0.15">
      <c r="F237" s="27"/>
    </row>
    <row r="238" spans="6:6" ht="13" x14ac:dyDescent="0.15">
      <c r="F238" s="27"/>
    </row>
    <row r="239" spans="6:6" ht="13" x14ac:dyDescent="0.15">
      <c r="F239" s="27"/>
    </row>
    <row r="240" spans="6:6" ht="13" x14ac:dyDescent="0.15">
      <c r="F240" s="27"/>
    </row>
    <row r="241" spans="6:6" ht="13" x14ac:dyDescent="0.15">
      <c r="F241" s="27"/>
    </row>
    <row r="242" spans="6:6" ht="13" x14ac:dyDescent="0.15">
      <c r="F242" s="27"/>
    </row>
    <row r="243" spans="6:6" ht="13" x14ac:dyDescent="0.15">
      <c r="F243" s="27"/>
    </row>
    <row r="244" spans="6:6" ht="13" x14ac:dyDescent="0.15">
      <c r="F244" s="27"/>
    </row>
    <row r="245" spans="6:6" ht="13" x14ac:dyDescent="0.15">
      <c r="F245" s="27"/>
    </row>
    <row r="246" spans="6:6" ht="13" x14ac:dyDescent="0.15">
      <c r="F246" s="27"/>
    </row>
    <row r="247" spans="6:6" ht="13" x14ac:dyDescent="0.15">
      <c r="F247" s="27"/>
    </row>
    <row r="248" spans="6:6" ht="13" x14ac:dyDescent="0.15">
      <c r="F248" s="27"/>
    </row>
    <row r="249" spans="6:6" ht="13" x14ac:dyDescent="0.15">
      <c r="F249" s="27"/>
    </row>
    <row r="250" spans="6:6" ht="13" x14ac:dyDescent="0.15">
      <c r="F250" s="27"/>
    </row>
    <row r="251" spans="6:6" ht="13" x14ac:dyDescent="0.15">
      <c r="F251" s="27"/>
    </row>
    <row r="252" spans="6:6" ht="13" x14ac:dyDescent="0.15">
      <c r="F252" s="27"/>
    </row>
    <row r="253" spans="6:6" ht="13" x14ac:dyDescent="0.15">
      <c r="F253" s="27"/>
    </row>
    <row r="254" spans="6:6" ht="13" x14ac:dyDescent="0.15">
      <c r="F254" s="27"/>
    </row>
    <row r="255" spans="6:6" ht="13" x14ac:dyDescent="0.15">
      <c r="F255" s="27"/>
    </row>
    <row r="256" spans="6:6" ht="13" x14ac:dyDescent="0.15">
      <c r="F256" s="27"/>
    </row>
    <row r="257" spans="6:6" ht="13" x14ac:dyDescent="0.15">
      <c r="F257" s="27"/>
    </row>
    <row r="258" spans="6:6" ht="13" x14ac:dyDescent="0.15">
      <c r="F258" s="27"/>
    </row>
    <row r="259" spans="6:6" ht="13" x14ac:dyDescent="0.15">
      <c r="F259" s="27"/>
    </row>
    <row r="260" spans="6:6" ht="13" x14ac:dyDescent="0.15">
      <c r="F260" s="27"/>
    </row>
    <row r="261" spans="6:6" ht="13" x14ac:dyDescent="0.15">
      <c r="F261" s="27"/>
    </row>
    <row r="262" spans="6:6" ht="13" x14ac:dyDescent="0.15">
      <c r="F262" s="27"/>
    </row>
    <row r="263" spans="6:6" ht="13" x14ac:dyDescent="0.15">
      <c r="F263" s="27"/>
    </row>
    <row r="264" spans="6:6" ht="13" x14ac:dyDescent="0.15">
      <c r="F264" s="27"/>
    </row>
    <row r="265" spans="6:6" ht="13" x14ac:dyDescent="0.15">
      <c r="F265" s="27"/>
    </row>
    <row r="266" spans="6:6" ht="13" x14ac:dyDescent="0.15">
      <c r="F266" s="27"/>
    </row>
    <row r="267" spans="6:6" ht="13" x14ac:dyDescent="0.15">
      <c r="F267" s="27"/>
    </row>
    <row r="268" spans="6:6" ht="13" x14ac:dyDescent="0.15">
      <c r="F268" s="27"/>
    </row>
    <row r="269" spans="6:6" ht="13" x14ac:dyDescent="0.15">
      <c r="F269" s="27"/>
    </row>
    <row r="270" spans="6:6" ht="13" x14ac:dyDescent="0.15">
      <c r="F270" s="27"/>
    </row>
    <row r="271" spans="6:6" ht="13" x14ac:dyDescent="0.15">
      <c r="F271" s="27"/>
    </row>
    <row r="272" spans="6:6" ht="13" x14ac:dyDescent="0.15">
      <c r="F272" s="27"/>
    </row>
    <row r="273" spans="6:6" ht="13" x14ac:dyDescent="0.15">
      <c r="F273" s="27"/>
    </row>
    <row r="274" spans="6:6" ht="13" x14ac:dyDescent="0.15">
      <c r="F274" s="27"/>
    </row>
    <row r="275" spans="6:6" ht="13" x14ac:dyDescent="0.15">
      <c r="F275" s="27"/>
    </row>
    <row r="276" spans="6:6" ht="13" x14ac:dyDescent="0.15">
      <c r="F276" s="27"/>
    </row>
    <row r="277" spans="6:6" ht="13" x14ac:dyDescent="0.15">
      <c r="F277" s="27"/>
    </row>
    <row r="278" spans="6:6" ht="13" x14ac:dyDescent="0.15">
      <c r="F278" s="27"/>
    </row>
    <row r="279" spans="6:6" ht="13" x14ac:dyDescent="0.15">
      <c r="F279" s="27"/>
    </row>
    <row r="280" spans="6:6" ht="13" x14ac:dyDescent="0.15">
      <c r="F280" s="27"/>
    </row>
    <row r="281" spans="6:6" ht="13" x14ac:dyDescent="0.15">
      <c r="F281" s="27"/>
    </row>
    <row r="282" spans="6:6" ht="13" x14ac:dyDescent="0.15">
      <c r="F282" s="27"/>
    </row>
    <row r="283" spans="6:6" ht="13" x14ac:dyDescent="0.15">
      <c r="F283" s="27"/>
    </row>
    <row r="284" spans="6:6" ht="13" x14ac:dyDescent="0.15">
      <c r="F284" s="27"/>
    </row>
    <row r="285" spans="6:6" ht="13" x14ac:dyDescent="0.15">
      <c r="F285" s="27"/>
    </row>
    <row r="286" spans="6:6" ht="13" x14ac:dyDescent="0.15">
      <c r="F286" s="27"/>
    </row>
    <row r="287" spans="6:6" ht="13" x14ac:dyDescent="0.15">
      <c r="F287" s="27"/>
    </row>
    <row r="288" spans="6:6" ht="13" x14ac:dyDescent="0.15">
      <c r="F288" s="27"/>
    </row>
    <row r="289" spans="6:6" ht="13" x14ac:dyDescent="0.15">
      <c r="F289" s="27"/>
    </row>
    <row r="290" spans="6:6" ht="13" x14ac:dyDescent="0.15">
      <c r="F290" s="27"/>
    </row>
    <row r="291" spans="6:6" ht="13" x14ac:dyDescent="0.15">
      <c r="F291" s="27"/>
    </row>
    <row r="292" spans="6:6" ht="13" x14ac:dyDescent="0.15">
      <c r="F292" s="27"/>
    </row>
    <row r="293" spans="6:6" ht="13" x14ac:dyDescent="0.15">
      <c r="F293" s="27"/>
    </row>
    <row r="294" spans="6:6" ht="13" x14ac:dyDescent="0.15">
      <c r="F294" s="27"/>
    </row>
    <row r="295" spans="6:6" ht="13" x14ac:dyDescent="0.15">
      <c r="F295" s="27"/>
    </row>
    <row r="296" spans="6:6" ht="13" x14ac:dyDescent="0.15">
      <c r="F296" s="27"/>
    </row>
    <row r="297" spans="6:6" ht="13" x14ac:dyDescent="0.15">
      <c r="F297" s="27"/>
    </row>
    <row r="298" spans="6:6" ht="13" x14ac:dyDescent="0.15">
      <c r="F298" s="27"/>
    </row>
    <row r="299" spans="6:6" ht="13" x14ac:dyDescent="0.15">
      <c r="F299" s="27"/>
    </row>
    <row r="300" spans="6:6" ht="13" x14ac:dyDescent="0.15">
      <c r="F300" s="27"/>
    </row>
    <row r="301" spans="6:6" ht="13" x14ac:dyDescent="0.15">
      <c r="F301" s="27"/>
    </row>
    <row r="302" spans="6:6" ht="13" x14ac:dyDescent="0.15">
      <c r="F302" s="27"/>
    </row>
    <row r="303" spans="6:6" ht="13" x14ac:dyDescent="0.15">
      <c r="F303" s="27"/>
    </row>
    <row r="304" spans="6:6" ht="13" x14ac:dyDescent="0.15">
      <c r="F304" s="27"/>
    </row>
    <row r="305" spans="6:6" ht="13" x14ac:dyDescent="0.15">
      <c r="F305" s="27"/>
    </row>
    <row r="306" spans="6:6" ht="13" x14ac:dyDescent="0.15">
      <c r="F306" s="27"/>
    </row>
    <row r="307" spans="6:6" ht="13" x14ac:dyDescent="0.15">
      <c r="F307" s="27"/>
    </row>
    <row r="308" spans="6:6" ht="13" x14ac:dyDescent="0.15">
      <c r="F308" s="27"/>
    </row>
    <row r="309" spans="6:6" ht="13" x14ac:dyDescent="0.15">
      <c r="F309" s="27"/>
    </row>
    <row r="310" spans="6:6" ht="13" x14ac:dyDescent="0.15">
      <c r="F310" s="27"/>
    </row>
    <row r="311" spans="6:6" ht="13" x14ac:dyDescent="0.15">
      <c r="F311" s="27"/>
    </row>
    <row r="312" spans="6:6" ht="13" x14ac:dyDescent="0.15">
      <c r="F312" s="27"/>
    </row>
    <row r="313" spans="6:6" ht="13" x14ac:dyDescent="0.15">
      <c r="F313" s="27"/>
    </row>
    <row r="314" spans="6:6" ht="13" x14ac:dyDescent="0.15">
      <c r="F314" s="27"/>
    </row>
    <row r="315" spans="6:6" ht="13" x14ac:dyDescent="0.15">
      <c r="F315" s="27"/>
    </row>
    <row r="316" spans="6:6" ht="13" x14ac:dyDescent="0.15">
      <c r="F316" s="27"/>
    </row>
    <row r="317" spans="6:6" ht="13" x14ac:dyDescent="0.15">
      <c r="F317" s="27"/>
    </row>
    <row r="318" spans="6:6" ht="13" x14ac:dyDescent="0.15">
      <c r="F318" s="27"/>
    </row>
    <row r="319" spans="6:6" ht="13" x14ac:dyDescent="0.15">
      <c r="F319" s="27"/>
    </row>
    <row r="320" spans="6:6" ht="13" x14ac:dyDescent="0.15">
      <c r="F320" s="27"/>
    </row>
    <row r="321" spans="6:6" ht="13" x14ac:dyDescent="0.15">
      <c r="F321" s="27"/>
    </row>
    <row r="322" spans="6:6" ht="13" x14ac:dyDescent="0.15">
      <c r="F322" s="27"/>
    </row>
    <row r="323" spans="6:6" ht="13" x14ac:dyDescent="0.15">
      <c r="F323" s="27"/>
    </row>
    <row r="324" spans="6:6" ht="13" x14ac:dyDescent="0.15">
      <c r="F324" s="27"/>
    </row>
    <row r="325" spans="6:6" ht="13" x14ac:dyDescent="0.15">
      <c r="F325" s="27"/>
    </row>
    <row r="326" spans="6:6" ht="13" x14ac:dyDescent="0.15">
      <c r="F326" s="27"/>
    </row>
    <row r="327" spans="6:6" ht="13" x14ac:dyDescent="0.15">
      <c r="F327" s="27"/>
    </row>
    <row r="328" spans="6:6" ht="13" x14ac:dyDescent="0.15">
      <c r="F328" s="27"/>
    </row>
    <row r="329" spans="6:6" ht="13" x14ac:dyDescent="0.15">
      <c r="F329" s="27"/>
    </row>
    <row r="330" spans="6:6" ht="13" x14ac:dyDescent="0.15">
      <c r="F330" s="27"/>
    </row>
    <row r="331" spans="6:6" ht="13" x14ac:dyDescent="0.15">
      <c r="F331" s="27"/>
    </row>
    <row r="332" spans="6:6" ht="13" x14ac:dyDescent="0.15">
      <c r="F332" s="27"/>
    </row>
    <row r="333" spans="6:6" ht="13" x14ac:dyDescent="0.15">
      <c r="F333" s="27"/>
    </row>
    <row r="334" spans="6:6" ht="13" x14ac:dyDescent="0.15">
      <c r="F334" s="27"/>
    </row>
    <row r="335" spans="6:6" ht="13" x14ac:dyDescent="0.15">
      <c r="F335" s="27"/>
    </row>
    <row r="336" spans="6:6" ht="13" x14ac:dyDescent="0.15">
      <c r="F336" s="27"/>
    </row>
    <row r="337" spans="6:6" ht="13" x14ac:dyDescent="0.15">
      <c r="F337" s="27"/>
    </row>
    <row r="338" spans="6:6" ht="13" x14ac:dyDescent="0.15">
      <c r="F338" s="27"/>
    </row>
    <row r="339" spans="6:6" ht="13" x14ac:dyDescent="0.15">
      <c r="F339" s="27"/>
    </row>
    <row r="340" spans="6:6" ht="13" x14ac:dyDescent="0.15">
      <c r="F340" s="27"/>
    </row>
    <row r="341" spans="6:6" ht="13" x14ac:dyDescent="0.15">
      <c r="F341" s="27"/>
    </row>
    <row r="342" spans="6:6" ht="13" x14ac:dyDescent="0.15">
      <c r="F342" s="27"/>
    </row>
    <row r="343" spans="6:6" ht="13" x14ac:dyDescent="0.15">
      <c r="F343" s="27"/>
    </row>
    <row r="344" spans="6:6" ht="13" x14ac:dyDescent="0.15">
      <c r="F344" s="27"/>
    </row>
    <row r="345" spans="6:6" ht="13" x14ac:dyDescent="0.15">
      <c r="F345" s="27"/>
    </row>
    <row r="346" spans="6:6" ht="13" x14ac:dyDescent="0.15">
      <c r="F346" s="27"/>
    </row>
    <row r="347" spans="6:6" ht="13" x14ac:dyDescent="0.15">
      <c r="F347" s="27"/>
    </row>
    <row r="348" spans="6:6" ht="13" x14ac:dyDescent="0.15">
      <c r="F348" s="27"/>
    </row>
    <row r="349" spans="6:6" ht="13" x14ac:dyDescent="0.15">
      <c r="F349" s="27"/>
    </row>
    <row r="350" spans="6:6" ht="13" x14ac:dyDescent="0.15">
      <c r="F350" s="27"/>
    </row>
    <row r="351" spans="6:6" ht="13" x14ac:dyDescent="0.15">
      <c r="F351" s="27"/>
    </row>
    <row r="352" spans="6:6" ht="13" x14ac:dyDescent="0.15">
      <c r="F352" s="27"/>
    </row>
    <row r="353" spans="6:6" ht="13" x14ac:dyDescent="0.15">
      <c r="F353" s="27"/>
    </row>
    <row r="354" spans="6:6" ht="13" x14ac:dyDescent="0.15">
      <c r="F354" s="27"/>
    </row>
    <row r="355" spans="6:6" ht="13" x14ac:dyDescent="0.15">
      <c r="F355" s="27"/>
    </row>
    <row r="356" spans="6:6" ht="13" x14ac:dyDescent="0.15">
      <c r="F356" s="27"/>
    </row>
    <row r="357" spans="6:6" ht="13" x14ac:dyDescent="0.15">
      <c r="F357" s="27"/>
    </row>
    <row r="358" spans="6:6" ht="13" x14ac:dyDescent="0.15">
      <c r="F358" s="27"/>
    </row>
    <row r="359" spans="6:6" ht="13" x14ac:dyDescent="0.15">
      <c r="F359" s="27"/>
    </row>
    <row r="360" spans="6:6" ht="13" x14ac:dyDescent="0.15">
      <c r="F360" s="27"/>
    </row>
    <row r="361" spans="6:6" ht="13" x14ac:dyDescent="0.15">
      <c r="F361" s="27"/>
    </row>
    <row r="362" spans="6:6" ht="13" x14ac:dyDescent="0.15">
      <c r="F362" s="27"/>
    </row>
    <row r="363" spans="6:6" ht="13" x14ac:dyDescent="0.15">
      <c r="F363" s="27"/>
    </row>
    <row r="364" spans="6:6" ht="13" x14ac:dyDescent="0.15">
      <c r="F364" s="27"/>
    </row>
    <row r="365" spans="6:6" ht="13" x14ac:dyDescent="0.15">
      <c r="F365" s="27"/>
    </row>
    <row r="366" spans="6:6" ht="13" x14ac:dyDescent="0.15">
      <c r="F366" s="27"/>
    </row>
    <row r="367" spans="6:6" ht="13" x14ac:dyDescent="0.15">
      <c r="F367" s="27"/>
    </row>
    <row r="368" spans="6:6" ht="13" x14ac:dyDescent="0.15">
      <c r="F368" s="27"/>
    </row>
    <row r="369" spans="6:6" ht="13" x14ac:dyDescent="0.15">
      <c r="F369" s="27"/>
    </row>
    <row r="370" spans="6:6" ht="13" x14ac:dyDescent="0.15">
      <c r="F370" s="27"/>
    </row>
    <row r="371" spans="6:6" ht="13" x14ac:dyDescent="0.15">
      <c r="F371" s="27"/>
    </row>
    <row r="372" spans="6:6" ht="13" x14ac:dyDescent="0.15">
      <c r="F372" s="27"/>
    </row>
    <row r="373" spans="6:6" ht="13" x14ac:dyDescent="0.15">
      <c r="F373" s="27"/>
    </row>
    <row r="374" spans="6:6" ht="13" x14ac:dyDescent="0.15">
      <c r="F374" s="27"/>
    </row>
    <row r="375" spans="6:6" ht="13" x14ac:dyDescent="0.15">
      <c r="F375" s="27"/>
    </row>
    <row r="376" spans="6:6" ht="13" x14ac:dyDescent="0.15">
      <c r="F376" s="27"/>
    </row>
    <row r="377" spans="6:6" ht="13" x14ac:dyDescent="0.15">
      <c r="F377" s="27"/>
    </row>
    <row r="378" spans="6:6" ht="13" x14ac:dyDescent="0.15">
      <c r="F378" s="27"/>
    </row>
    <row r="379" spans="6:6" ht="13" x14ac:dyDescent="0.15">
      <c r="F379" s="27"/>
    </row>
    <row r="380" spans="6:6" ht="13" x14ac:dyDescent="0.15">
      <c r="F380" s="27"/>
    </row>
    <row r="381" spans="6:6" ht="13" x14ac:dyDescent="0.15">
      <c r="F381" s="27"/>
    </row>
    <row r="382" spans="6:6" ht="13" x14ac:dyDescent="0.15">
      <c r="F382" s="27"/>
    </row>
    <row r="383" spans="6:6" ht="13" x14ac:dyDescent="0.15">
      <c r="F383" s="27"/>
    </row>
    <row r="384" spans="6:6" ht="13" x14ac:dyDescent="0.15">
      <c r="F384" s="27"/>
    </row>
    <row r="385" spans="6:6" ht="13" x14ac:dyDescent="0.15">
      <c r="F385" s="27"/>
    </row>
    <row r="386" spans="6:6" ht="13" x14ac:dyDescent="0.15">
      <c r="F386" s="27"/>
    </row>
    <row r="387" spans="6:6" ht="13" x14ac:dyDescent="0.15">
      <c r="F387" s="27"/>
    </row>
    <row r="388" spans="6:6" ht="13" x14ac:dyDescent="0.15">
      <c r="F388" s="27"/>
    </row>
    <row r="389" spans="6:6" ht="13" x14ac:dyDescent="0.15">
      <c r="F389" s="27"/>
    </row>
    <row r="390" spans="6:6" ht="13" x14ac:dyDescent="0.15">
      <c r="F390" s="27"/>
    </row>
    <row r="391" spans="6:6" ht="13" x14ac:dyDescent="0.15">
      <c r="F391" s="27"/>
    </row>
    <row r="392" spans="6:6" ht="13" x14ac:dyDescent="0.15">
      <c r="F392" s="27"/>
    </row>
    <row r="393" spans="6:6" ht="13" x14ac:dyDescent="0.15">
      <c r="F393" s="27"/>
    </row>
    <row r="394" spans="6:6" ht="13" x14ac:dyDescent="0.15">
      <c r="F394" s="27"/>
    </row>
    <row r="395" spans="6:6" ht="13" x14ac:dyDescent="0.15">
      <c r="F395" s="27"/>
    </row>
    <row r="396" spans="6:6" ht="13" x14ac:dyDescent="0.15">
      <c r="F396" s="27"/>
    </row>
    <row r="397" spans="6:6" ht="13" x14ac:dyDescent="0.15">
      <c r="F397" s="27"/>
    </row>
    <row r="398" spans="6:6" ht="13" x14ac:dyDescent="0.15">
      <c r="F398" s="27"/>
    </row>
    <row r="399" spans="6:6" ht="13" x14ac:dyDescent="0.15">
      <c r="F399" s="27"/>
    </row>
    <row r="400" spans="6:6" ht="13" x14ac:dyDescent="0.15">
      <c r="F400" s="27"/>
    </row>
    <row r="401" spans="6:6" ht="13" x14ac:dyDescent="0.15">
      <c r="F401" s="27"/>
    </row>
    <row r="402" spans="6:6" ht="13" x14ac:dyDescent="0.15">
      <c r="F402" s="27"/>
    </row>
    <row r="403" spans="6:6" ht="13" x14ac:dyDescent="0.15">
      <c r="F403" s="27"/>
    </row>
    <row r="404" spans="6:6" ht="13" x14ac:dyDescent="0.15">
      <c r="F404" s="27"/>
    </row>
    <row r="405" spans="6:6" ht="13" x14ac:dyDescent="0.15">
      <c r="F405" s="27"/>
    </row>
    <row r="406" spans="6:6" ht="13" x14ac:dyDescent="0.15">
      <c r="F406" s="27"/>
    </row>
    <row r="407" spans="6:6" ht="13" x14ac:dyDescent="0.15">
      <c r="F407" s="27"/>
    </row>
    <row r="408" spans="6:6" ht="13" x14ac:dyDescent="0.15">
      <c r="F408" s="27"/>
    </row>
    <row r="409" spans="6:6" ht="13" x14ac:dyDescent="0.15">
      <c r="F409" s="27"/>
    </row>
    <row r="410" spans="6:6" ht="13" x14ac:dyDescent="0.15">
      <c r="F410" s="27"/>
    </row>
    <row r="411" spans="6:6" ht="13" x14ac:dyDescent="0.15">
      <c r="F411" s="27"/>
    </row>
    <row r="412" spans="6:6" ht="13" x14ac:dyDescent="0.15">
      <c r="F412" s="27"/>
    </row>
    <row r="413" spans="6:6" ht="13" x14ac:dyDescent="0.15">
      <c r="F413" s="27"/>
    </row>
    <row r="414" spans="6:6" ht="13" x14ac:dyDescent="0.15">
      <c r="F414" s="27"/>
    </row>
    <row r="415" spans="6:6" ht="13" x14ac:dyDescent="0.15">
      <c r="F415" s="27"/>
    </row>
    <row r="416" spans="6:6" ht="13" x14ac:dyDescent="0.15">
      <c r="F416" s="27"/>
    </row>
    <row r="417" spans="6:6" ht="13" x14ac:dyDescent="0.15">
      <c r="F417" s="27"/>
    </row>
    <row r="418" spans="6:6" ht="13" x14ac:dyDescent="0.15">
      <c r="F418" s="27"/>
    </row>
    <row r="419" spans="6:6" ht="13" x14ac:dyDescent="0.15">
      <c r="F419" s="27"/>
    </row>
    <row r="420" spans="6:6" ht="13" x14ac:dyDescent="0.15">
      <c r="F420" s="27"/>
    </row>
    <row r="421" spans="6:6" ht="13" x14ac:dyDescent="0.15">
      <c r="F421" s="27"/>
    </row>
    <row r="422" spans="6:6" ht="13" x14ac:dyDescent="0.15">
      <c r="F422" s="27"/>
    </row>
    <row r="423" spans="6:6" ht="13" x14ac:dyDescent="0.15">
      <c r="F423" s="27"/>
    </row>
    <row r="424" spans="6:6" ht="13" x14ac:dyDescent="0.15">
      <c r="F424" s="27"/>
    </row>
    <row r="425" spans="6:6" ht="13" x14ac:dyDescent="0.15">
      <c r="F425" s="27"/>
    </row>
    <row r="426" spans="6:6" ht="13" x14ac:dyDescent="0.15">
      <c r="F426" s="27"/>
    </row>
    <row r="427" spans="6:6" ht="13" x14ac:dyDescent="0.15">
      <c r="F427" s="27"/>
    </row>
    <row r="428" spans="6:6" ht="13" x14ac:dyDescent="0.15">
      <c r="F428" s="27"/>
    </row>
    <row r="429" spans="6:6" ht="13" x14ac:dyDescent="0.15">
      <c r="F429" s="27"/>
    </row>
    <row r="430" spans="6:6" ht="13" x14ac:dyDescent="0.15">
      <c r="F430" s="27"/>
    </row>
    <row r="431" spans="6:6" ht="13" x14ac:dyDescent="0.15">
      <c r="F431" s="27"/>
    </row>
    <row r="432" spans="6:6" ht="13" x14ac:dyDescent="0.15">
      <c r="F432" s="27"/>
    </row>
    <row r="433" spans="6:6" ht="13" x14ac:dyDescent="0.15">
      <c r="F433" s="27"/>
    </row>
    <row r="434" spans="6:6" ht="13" x14ac:dyDescent="0.15">
      <c r="F434" s="27"/>
    </row>
    <row r="435" spans="6:6" ht="13" x14ac:dyDescent="0.15">
      <c r="F435" s="27"/>
    </row>
    <row r="436" spans="6:6" ht="13" x14ac:dyDescent="0.15">
      <c r="F436" s="27"/>
    </row>
    <row r="437" spans="6:6" ht="13" x14ac:dyDescent="0.15">
      <c r="F437" s="27"/>
    </row>
    <row r="438" spans="6:6" ht="13" x14ac:dyDescent="0.15">
      <c r="F438" s="27"/>
    </row>
    <row r="439" spans="6:6" ht="13" x14ac:dyDescent="0.15">
      <c r="F439" s="27"/>
    </row>
    <row r="440" spans="6:6" ht="13" x14ac:dyDescent="0.15">
      <c r="F440" s="27"/>
    </row>
    <row r="441" spans="6:6" ht="13" x14ac:dyDescent="0.15">
      <c r="F441" s="27"/>
    </row>
    <row r="442" spans="6:6" ht="13" x14ac:dyDescent="0.15">
      <c r="F442" s="27"/>
    </row>
    <row r="443" spans="6:6" ht="13" x14ac:dyDescent="0.15">
      <c r="F443" s="27"/>
    </row>
    <row r="444" spans="6:6" ht="13" x14ac:dyDescent="0.15">
      <c r="F444" s="27"/>
    </row>
    <row r="445" spans="6:6" ht="13" x14ac:dyDescent="0.15">
      <c r="F445" s="27"/>
    </row>
    <row r="446" spans="6:6" ht="13" x14ac:dyDescent="0.15">
      <c r="F446" s="27"/>
    </row>
    <row r="447" spans="6:6" ht="13" x14ac:dyDescent="0.15">
      <c r="F447" s="27"/>
    </row>
    <row r="448" spans="6:6" ht="13" x14ac:dyDescent="0.15">
      <c r="F448" s="27"/>
    </row>
    <row r="449" spans="6:6" ht="13" x14ac:dyDescent="0.15">
      <c r="F449" s="27"/>
    </row>
    <row r="450" spans="6:6" ht="13" x14ac:dyDescent="0.15">
      <c r="F450" s="27"/>
    </row>
    <row r="451" spans="6:6" ht="13" x14ac:dyDescent="0.15">
      <c r="F451" s="27"/>
    </row>
    <row r="452" spans="6:6" ht="13" x14ac:dyDescent="0.15">
      <c r="F452" s="27"/>
    </row>
    <row r="453" spans="6:6" ht="13" x14ac:dyDescent="0.15">
      <c r="F453" s="27"/>
    </row>
    <row r="454" spans="6:6" ht="13" x14ac:dyDescent="0.15">
      <c r="F454" s="27"/>
    </row>
    <row r="455" spans="6:6" ht="13" x14ac:dyDescent="0.15">
      <c r="F455" s="27"/>
    </row>
    <row r="456" spans="6:6" ht="13" x14ac:dyDescent="0.15">
      <c r="F456" s="27"/>
    </row>
    <row r="457" spans="6:6" ht="13" x14ac:dyDescent="0.15">
      <c r="F457" s="27"/>
    </row>
    <row r="458" spans="6:6" ht="13" x14ac:dyDescent="0.15">
      <c r="F458" s="27"/>
    </row>
    <row r="459" spans="6:6" ht="13" x14ac:dyDescent="0.15">
      <c r="F459" s="27"/>
    </row>
    <row r="460" spans="6:6" ht="13" x14ac:dyDescent="0.15">
      <c r="F460" s="27"/>
    </row>
    <row r="461" spans="6:6" ht="13" x14ac:dyDescent="0.15">
      <c r="F461" s="27"/>
    </row>
    <row r="462" spans="6:6" ht="13" x14ac:dyDescent="0.15">
      <c r="F462" s="27"/>
    </row>
    <row r="463" spans="6:6" ht="13" x14ac:dyDescent="0.15">
      <c r="F463" s="27"/>
    </row>
    <row r="464" spans="6:6" ht="13" x14ac:dyDescent="0.15">
      <c r="F464" s="27"/>
    </row>
    <row r="465" spans="6:6" ht="13" x14ac:dyDescent="0.15">
      <c r="F465" s="27"/>
    </row>
    <row r="466" spans="6:6" ht="13" x14ac:dyDescent="0.15">
      <c r="F466" s="27"/>
    </row>
    <row r="467" spans="6:6" ht="13" x14ac:dyDescent="0.15">
      <c r="F467" s="27"/>
    </row>
    <row r="468" spans="6:6" ht="13" x14ac:dyDescent="0.15">
      <c r="F468" s="27"/>
    </row>
    <row r="469" spans="6:6" ht="13" x14ac:dyDescent="0.15">
      <c r="F469" s="27"/>
    </row>
    <row r="470" spans="6:6" ht="13" x14ac:dyDescent="0.15">
      <c r="F470" s="27"/>
    </row>
    <row r="471" spans="6:6" ht="13" x14ac:dyDescent="0.15">
      <c r="F471" s="27"/>
    </row>
    <row r="472" spans="6:6" ht="13" x14ac:dyDescent="0.15">
      <c r="F472" s="27"/>
    </row>
    <row r="473" spans="6:6" ht="13" x14ac:dyDescent="0.15">
      <c r="F473" s="27"/>
    </row>
    <row r="474" spans="6:6" ht="13" x14ac:dyDescent="0.15">
      <c r="F474" s="27"/>
    </row>
    <row r="475" spans="6:6" ht="13" x14ac:dyDescent="0.15">
      <c r="F475" s="27"/>
    </row>
    <row r="476" spans="6:6" ht="13" x14ac:dyDescent="0.15">
      <c r="F476" s="27"/>
    </row>
    <row r="477" spans="6:6" ht="13" x14ac:dyDescent="0.15">
      <c r="F477" s="27"/>
    </row>
    <row r="478" spans="6:6" ht="13" x14ac:dyDescent="0.15">
      <c r="F478" s="27"/>
    </row>
    <row r="479" spans="6:6" ht="13" x14ac:dyDescent="0.15">
      <c r="F479" s="27"/>
    </row>
    <row r="480" spans="6:6" ht="13" x14ac:dyDescent="0.15">
      <c r="F480" s="27"/>
    </row>
    <row r="481" spans="6:6" ht="13" x14ac:dyDescent="0.15">
      <c r="F481" s="27"/>
    </row>
    <row r="482" spans="6:6" ht="13" x14ac:dyDescent="0.15">
      <c r="F482" s="27"/>
    </row>
    <row r="483" spans="6:6" ht="13" x14ac:dyDescent="0.15">
      <c r="F483" s="27"/>
    </row>
    <row r="484" spans="6:6" ht="13" x14ac:dyDescent="0.15">
      <c r="F484" s="27"/>
    </row>
    <row r="485" spans="6:6" ht="13" x14ac:dyDescent="0.15">
      <c r="F485" s="27"/>
    </row>
    <row r="486" spans="6:6" ht="13" x14ac:dyDescent="0.15">
      <c r="F486" s="27"/>
    </row>
    <row r="487" spans="6:6" ht="13" x14ac:dyDescent="0.15">
      <c r="F487" s="27"/>
    </row>
    <row r="488" spans="6:6" ht="13" x14ac:dyDescent="0.15">
      <c r="F488" s="27"/>
    </row>
    <row r="489" spans="6:6" ht="13" x14ac:dyDescent="0.15">
      <c r="F489" s="27"/>
    </row>
    <row r="490" spans="6:6" ht="13" x14ac:dyDescent="0.15">
      <c r="F490" s="27"/>
    </row>
    <row r="491" spans="6:6" ht="13" x14ac:dyDescent="0.15">
      <c r="F491" s="27"/>
    </row>
    <row r="492" spans="6:6" ht="13" x14ac:dyDescent="0.15">
      <c r="F492" s="27"/>
    </row>
    <row r="493" spans="6:6" ht="13" x14ac:dyDescent="0.15">
      <c r="F493" s="27"/>
    </row>
    <row r="494" spans="6:6" ht="13" x14ac:dyDescent="0.15">
      <c r="F494" s="27"/>
    </row>
    <row r="495" spans="6:6" ht="13" x14ac:dyDescent="0.15">
      <c r="F495" s="27"/>
    </row>
    <row r="496" spans="6:6" ht="13" x14ac:dyDescent="0.15">
      <c r="F496" s="27"/>
    </row>
    <row r="497" spans="6:6" ht="13" x14ac:dyDescent="0.15">
      <c r="F497" s="27"/>
    </row>
    <row r="498" spans="6:6" ht="13" x14ac:dyDescent="0.15">
      <c r="F498" s="27"/>
    </row>
    <row r="499" spans="6:6" ht="13" x14ac:dyDescent="0.15">
      <c r="F499" s="27"/>
    </row>
    <row r="500" spans="6:6" ht="13" x14ac:dyDescent="0.15">
      <c r="F500" s="27"/>
    </row>
    <row r="501" spans="6:6" ht="13" x14ac:dyDescent="0.15">
      <c r="F501" s="27"/>
    </row>
    <row r="502" spans="6:6" ht="13" x14ac:dyDescent="0.15">
      <c r="F502" s="27"/>
    </row>
    <row r="503" spans="6:6" ht="13" x14ac:dyDescent="0.15">
      <c r="F503" s="27"/>
    </row>
    <row r="504" spans="6:6" ht="13" x14ac:dyDescent="0.15">
      <c r="F504" s="27"/>
    </row>
    <row r="505" spans="6:6" ht="13" x14ac:dyDescent="0.15">
      <c r="F505" s="27"/>
    </row>
    <row r="506" spans="6:6" ht="13" x14ac:dyDescent="0.15">
      <c r="F506" s="27"/>
    </row>
    <row r="507" spans="6:6" ht="13" x14ac:dyDescent="0.15">
      <c r="F507" s="27"/>
    </row>
    <row r="508" spans="6:6" ht="13" x14ac:dyDescent="0.15">
      <c r="F508" s="27"/>
    </row>
    <row r="509" spans="6:6" ht="13" x14ac:dyDescent="0.15">
      <c r="F509" s="27"/>
    </row>
    <row r="510" spans="6:6" ht="13" x14ac:dyDescent="0.15">
      <c r="F510" s="27"/>
    </row>
    <row r="511" spans="6:6" ht="13" x14ac:dyDescent="0.15">
      <c r="F511" s="27"/>
    </row>
    <row r="512" spans="6:6" ht="13" x14ac:dyDescent="0.15">
      <c r="F512" s="27"/>
    </row>
    <row r="513" spans="6:6" ht="13" x14ac:dyDescent="0.15">
      <c r="F513" s="27"/>
    </row>
    <row r="514" spans="6:6" ht="13" x14ac:dyDescent="0.15">
      <c r="F514" s="27"/>
    </row>
    <row r="515" spans="6:6" ht="13" x14ac:dyDescent="0.15">
      <c r="F515" s="27"/>
    </row>
    <row r="516" spans="6:6" ht="13" x14ac:dyDescent="0.15">
      <c r="F516" s="27"/>
    </row>
    <row r="517" spans="6:6" ht="13" x14ac:dyDescent="0.15">
      <c r="F517" s="27"/>
    </row>
    <row r="518" spans="6:6" ht="13" x14ac:dyDescent="0.15">
      <c r="F518" s="27"/>
    </row>
    <row r="519" spans="6:6" ht="13" x14ac:dyDescent="0.15">
      <c r="F519" s="27"/>
    </row>
    <row r="520" spans="6:6" ht="13" x14ac:dyDescent="0.15">
      <c r="F520" s="27"/>
    </row>
    <row r="521" spans="6:6" ht="13" x14ac:dyDescent="0.15">
      <c r="F521" s="27"/>
    </row>
    <row r="522" spans="6:6" ht="13" x14ac:dyDescent="0.15">
      <c r="F522" s="27"/>
    </row>
    <row r="523" spans="6:6" ht="13" x14ac:dyDescent="0.15">
      <c r="F523" s="27"/>
    </row>
    <row r="524" spans="6:6" ht="13" x14ac:dyDescent="0.15">
      <c r="F524" s="27"/>
    </row>
    <row r="525" spans="6:6" ht="13" x14ac:dyDescent="0.15">
      <c r="F525" s="27"/>
    </row>
    <row r="526" spans="6:6" ht="13" x14ac:dyDescent="0.15">
      <c r="F526" s="27"/>
    </row>
    <row r="527" spans="6:6" ht="13" x14ac:dyDescent="0.15">
      <c r="F527" s="27"/>
    </row>
    <row r="528" spans="6:6" ht="13" x14ac:dyDescent="0.15">
      <c r="F528" s="27"/>
    </row>
    <row r="529" spans="6:6" ht="13" x14ac:dyDescent="0.15">
      <c r="F529" s="27"/>
    </row>
    <row r="530" spans="6:6" ht="13" x14ac:dyDescent="0.15">
      <c r="F530" s="27"/>
    </row>
    <row r="531" spans="6:6" ht="13" x14ac:dyDescent="0.15">
      <c r="F531" s="27"/>
    </row>
    <row r="532" spans="6:6" ht="13" x14ac:dyDescent="0.15">
      <c r="F532" s="27"/>
    </row>
    <row r="533" spans="6:6" ht="13" x14ac:dyDescent="0.15">
      <c r="F533" s="27"/>
    </row>
    <row r="534" spans="6:6" ht="13" x14ac:dyDescent="0.15">
      <c r="F534" s="27"/>
    </row>
    <row r="535" spans="6:6" ht="13" x14ac:dyDescent="0.15">
      <c r="F535" s="27"/>
    </row>
    <row r="536" spans="6:6" ht="13" x14ac:dyDescent="0.15">
      <c r="F536" s="27"/>
    </row>
    <row r="537" spans="6:6" ht="13" x14ac:dyDescent="0.15">
      <c r="F537" s="27"/>
    </row>
    <row r="538" spans="6:6" ht="13" x14ac:dyDescent="0.15">
      <c r="F538" s="27"/>
    </row>
    <row r="539" spans="6:6" ht="13" x14ac:dyDescent="0.15">
      <c r="F539" s="27"/>
    </row>
    <row r="540" spans="6:6" ht="13" x14ac:dyDescent="0.15">
      <c r="F540" s="27"/>
    </row>
    <row r="541" spans="6:6" ht="13" x14ac:dyDescent="0.15">
      <c r="F541" s="27"/>
    </row>
    <row r="542" spans="6:6" ht="13" x14ac:dyDescent="0.15">
      <c r="F542" s="27"/>
    </row>
    <row r="543" spans="6:6" ht="13" x14ac:dyDescent="0.15">
      <c r="F543" s="27"/>
    </row>
    <row r="544" spans="6:6" ht="13" x14ac:dyDescent="0.15">
      <c r="F544" s="27"/>
    </row>
    <row r="545" spans="6:6" ht="13" x14ac:dyDescent="0.15">
      <c r="F545" s="27"/>
    </row>
    <row r="546" spans="6:6" ht="13" x14ac:dyDescent="0.15">
      <c r="F546" s="27"/>
    </row>
    <row r="547" spans="6:6" ht="13" x14ac:dyDescent="0.15">
      <c r="F547" s="27"/>
    </row>
    <row r="548" spans="6:6" ht="13" x14ac:dyDescent="0.15">
      <c r="F548" s="27"/>
    </row>
    <row r="549" spans="6:6" ht="13" x14ac:dyDescent="0.15">
      <c r="F549" s="27"/>
    </row>
    <row r="550" spans="6:6" ht="13" x14ac:dyDescent="0.15">
      <c r="F550" s="27"/>
    </row>
    <row r="551" spans="6:6" ht="13" x14ac:dyDescent="0.15">
      <c r="F551" s="27"/>
    </row>
    <row r="552" spans="6:6" ht="13" x14ac:dyDescent="0.15">
      <c r="F552" s="27"/>
    </row>
    <row r="553" spans="6:6" ht="13" x14ac:dyDescent="0.15">
      <c r="F553" s="27"/>
    </row>
    <row r="554" spans="6:6" ht="13" x14ac:dyDescent="0.15">
      <c r="F554" s="27"/>
    </row>
    <row r="555" spans="6:6" ht="13" x14ac:dyDescent="0.15">
      <c r="F555" s="27"/>
    </row>
    <row r="556" spans="6:6" ht="13" x14ac:dyDescent="0.15">
      <c r="F556" s="27"/>
    </row>
    <row r="557" spans="6:6" ht="13" x14ac:dyDescent="0.15">
      <c r="F557" s="27"/>
    </row>
    <row r="558" spans="6:6" ht="13" x14ac:dyDescent="0.15">
      <c r="F558" s="27"/>
    </row>
    <row r="559" spans="6:6" ht="13" x14ac:dyDescent="0.15">
      <c r="F559" s="27"/>
    </row>
    <row r="560" spans="6:6" ht="13" x14ac:dyDescent="0.15">
      <c r="F560" s="27"/>
    </row>
    <row r="561" spans="6:6" ht="13" x14ac:dyDescent="0.15">
      <c r="F561" s="27"/>
    </row>
    <row r="562" spans="6:6" ht="13" x14ac:dyDescent="0.15">
      <c r="F562" s="27"/>
    </row>
    <row r="563" spans="6:6" ht="13" x14ac:dyDescent="0.15">
      <c r="F563" s="27"/>
    </row>
    <row r="564" spans="6:6" ht="13" x14ac:dyDescent="0.15">
      <c r="F564" s="27"/>
    </row>
    <row r="565" spans="6:6" ht="13" x14ac:dyDescent="0.15">
      <c r="F565" s="27"/>
    </row>
    <row r="566" spans="6:6" ht="13" x14ac:dyDescent="0.15">
      <c r="F566" s="27"/>
    </row>
    <row r="567" spans="6:6" ht="13" x14ac:dyDescent="0.15">
      <c r="F567" s="27"/>
    </row>
    <row r="568" spans="6:6" ht="13" x14ac:dyDescent="0.15">
      <c r="F568" s="27"/>
    </row>
    <row r="569" spans="6:6" ht="13" x14ac:dyDescent="0.15">
      <c r="F569" s="27"/>
    </row>
    <row r="570" spans="6:6" ht="13" x14ac:dyDescent="0.15">
      <c r="F570" s="27"/>
    </row>
    <row r="571" spans="6:6" ht="13" x14ac:dyDescent="0.15">
      <c r="F571" s="27"/>
    </row>
    <row r="572" spans="6:6" ht="13" x14ac:dyDescent="0.15">
      <c r="F572" s="27"/>
    </row>
    <row r="573" spans="6:6" ht="13" x14ac:dyDescent="0.15">
      <c r="F573" s="27"/>
    </row>
    <row r="574" spans="6:6" ht="13" x14ac:dyDescent="0.15">
      <c r="F574" s="27"/>
    </row>
    <row r="575" spans="6:6" ht="13" x14ac:dyDescent="0.15">
      <c r="F575" s="27"/>
    </row>
    <row r="576" spans="6:6" ht="13" x14ac:dyDescent="0.15">
      <c r="F576" s="27"/>
    </row>
    <row r="577" spans="6:6" ht="13" x14ac:dyDescent="0.15">
      <c r="F577" s="27"/>
    </row>
    <row r="578" spans="6:6" ht="13" x14ac:dyDescent="0.15">
      <c r="F578" s="27"/>
    </row>
    <row r="579" spans="6:6" ht="13" x14ac:dyDescent="0.15">
      <c r="F579" s="27"/>
    </row>
    <row r="580" spans="6:6" ht="13" x14ac:dyDescent="0.15">
      <c r="F580" s="27"/>
    </row>
    <row r="581" spans="6:6" ht="13" x14ac:dyDescent="0.15">
      <c r="F581" s="27"/>
    </row>
    <row r="582" spans="6:6" ht="13" x14ac:dyDescent="0.15">
      <c r="F582" s="27"/>
    </row>
    <row r="583" spans="6:6" ht="13" x14ac:dyDescent="0.15">
      <c r="F583" s="27"/>
    </row>
    <row r="584" spans="6:6" ht="13" x14ac:dyDescent="0.15">
      <c r="F584" s="27"/>
    </row>
    <row r="585" spans="6:6" ht="13" x14ac:dyDescent="0.15">
      <c r="F585" s="27"/>
    </row>
    <row r="586" spans="6:6" ht="13" x14ac:dyDescent="0.15">
      <c r="F586" s="27"/>
    </row>
    <row r="587" spans="6:6" ht="13" x14ac:dyDescent="0.15">
      <c r="F587" s="27"/>
    </row>
    <row r="588" spans="6:6" ht="13" x14ac:dyDescent="0.15">
      <c r="F588" s="27"/>
    </row>
    <row r="589" spans="6:6" ht="13" x14ac:dyDescent="0.15">
      <c r="F589" s="27"/>
    </row>
    <row r="590" spans="6:6" ht="13" x14ac:dyDescent="0.15">
      <c r="F590" s="27"/>
    </row>
    <row r="591" spans="6:6" ht="13" x14ac:dyDescent="0.15">
      <c r="F591" s="27"/>
    </row>
    <row r="592" spans="6:6" ht="13" x14ac:dyDescent="0.15">
      <c r="F592" s="27"/>
    </row>
    <row r="593" spans="6:6" ht="13" x14ac:dyDescent="0.15">
      <c r="F593" s="27"/>
    </row>
    <row r="594" spans="6:6" ht="13" x14ac:dyDescent="0.15">
      <c r="F594" s="27"/>
    </row>
    <row r="595" spans="6:6" ht="13" x14ac:dyDescent="0.15">
      <c r="F595" s="27"/>
    </row>
    <row r="596" spans="6:6" ht="13" x14ac:dyDescent="0.15">
      <c r="F596" s="27"/>
    </row>
    <row r="597" spans="6:6" ht="13" x14ac:dyDescent="0.15">
      <c r="F597" s="27"/>
    </row>
    <row r="598" spans="6:6" ht="13" x14ac:dyDescent="0.15">
      <c r="F598" s="27"/>
    </row>
    <row r="599" spans="6:6" ht="13" x14ac:dyDescent="0.15">
      <c r="F599" s="27"/>
    </row>
    <row r="600" spans="6:6" ht="13" x14ac:dyDescent="0.15">
      <c r="F600" s="27"/>
    </row>
    <row r="601" spans="6:6" ht="13" x14ac:dyDescent="0.15">
      <c r="F601" s="27"/>
    </row>
    <row r="602" spans="6:6" ht="13" x14ac:dyDescent="0.15">
      <c r="F602" s="27"/>
    </row>
    <row r="603" spans="6:6" ht="13" x14ac:dyDescent="0.15">
      <c r="F603" s="27"/>
    </row>
    <row r="604" spans="6:6" ht="13" x14ac:dyDescent="0.15">
      <c r="F604" s="27"/>
    </row>
    <row r="605" spans="6:6" ht="13" x14ac:dyDescent="0.15">
      <c r="F605" s="27"/>
    </row>
    <row r="606" spans="6:6" ht="13" x14ac:dyDescent="0.15">
      <c r="F606" s="27"/>
    </row>
    <row r="607" spans="6:6" ht="13" x14ac:dyDescent="0.15">
      <c r="F607" s="27"/>
    </row>
    <row r="608" spans="6:6" ht="13" x14ac:dyDescent="0.15">
      <c r="F608" s="27"/>
    </row>
    <row r="609" spans="6:6" ht="13" x14ac:dyDescent="0.15">
      <c r="F609" s="27"/>
    </row>
    <row r="610" spans="6:6" ht="13" x14ac:dyDescent="0.15">
      <c r="F610" s="27"/>
    </row>
    <row r="611" spans="6:6" ht="13" x14ac:dyDescent="0.15">
      <c r="F611" s="27"/>
    </row>
    <row r="612" spans="6:6" ht="13" x14ac:dyDescent="0.15">
      <c r="F612" s="27"/>
    </row>
    <row r="613" spans="6:6" ht="13" x14ac:dyDescent="0.15">
      <c r="F613" s="27"/>
    </row>
    <row r="614" spans="6:6" ht="13" x14ac:dyDescent="0.15">
      <c r="F614" s="27"/>
    </row>
    <row r="615" spans="6:6" ht="13" x14ac:dyDescent="0.15">
      <c r="F615" s="27"/>
    </row>
    <row r="616" spans="6:6" ht="13" x14ac:dyDescent="0.15">
      <c r="F616" s="27"/>
    </row>
    <row r="617" spans="6:6" ht="13" x14ac:dyDescent="0.15">
      <c r="F617" s="27"/>
    </row>
    <row r="618" spans="6:6" ht="13" x14ac:dyDescent="0.15">
      <c r="F618" s="27"/>
    </row>
    <row r="619" spans="6:6" ht="13" x14ac:dyDescent="0.15">
      <c r="F619" s="27"/>
    </row>
    <row r="620" spans="6:6" ht="13" x14ac:dyDescent="0.15">
      <c r="F620" s="27"/>
    </row>
    <row r="621" spans="6:6" ht="13" x14ac:dyDescent="0.15">
      <c r="F621" s="27"/>
    </row>
    <row r="622" spans="6:6" ht="13" x14ac:dyDescent="0.15">
      <c r="F622" s="27"/>
    </row>
    <row r="623" spans="6:6" ht="13" x14ac:dyDescent="0.15">
      <c r="F623" s="27"/>
    </row>
    <row r="624" spans="6:6" ht="13" x14ac:dyDescent="0.15">
      <c r="F624" s="27"/>
    </row>
    <row r="625" spans="6:6" ht="13" x14ac:dyDescent="0.15">
      <c r="F625" s="27"/>
    </row>
    <row r="626" spans="6:6" ht="13" x14ac:dyDescent="0.15">
      <c r="F626" s="27"/>
    </row>
    <row r="627" spans="6:6" ht="13" x14ac:dyDescent="0.15">
      <c r="F627" s="27"/>
    </row>
    <row r="628" spans="6:6" ht="13" x14ac:dyDescent="0.15">
      <c r="F628" s="27"/>
    </row>
    <row r="629" spans="6:6" ht="13" x14ac:dyDescent="0.15">
      <c r="F629" s="27"/>
    </row>
    <row r="630" spans="6:6" ht="13" x14ac:dyDescent="0.15">
      <c r="F630" s="27"/>
    </row>
    <row r="631" spans="6:6" ht="13" x14ac:dyDescent="0.15">
      <c r="F631" s="27"/>
    </row>
    <row r="632" spans="6:6" ht="13" x14ac:dyDescent="0.15">
      <c r="F632" s="27"/>
    </row>
    <row r="633" spans="6:6" ht="13" x14ac:dyDescent="0.15">
      <c r="F633" s="27"/>
    </row>
    <row r="634" spans="6:6" ht="13" x14ac:dyDescent="0.15">
      <c r="F634" s="27"/>
    </row>
    <row r="635" spans="6:6" ht="13" x14ac:dyDescent="0.15">
      <c r="F635" s="27"/>
    </row>
    <row r="636" spans="6:6" ht="13" x14ac:dyDescent="0.15">
      <c r="F636" s="27"/>
    </row>
    <row r="637" spans="6:6" ht="13" x14ac:dyDescent="0.15">
      <c r="F637" s="27"/>
    </row>
    <row r="638" spans="6:6" ht="13" x14ac:dyDescent="0.15">
      <c r="F638" s="27"/>
    </row>
    <row r="639" spans="6:6" ht="13" x14ac:dyDescent="0.15">
      <c r="F639" s="27"/>
    </row>
    <row r="640" spans="6:6" ht="13" x14ac:dyDescent="0.15">
      <c r="F640" s="27"/>
    </row>
    <row r="641" spans="6:6" ht="13" x14ac:dyDescent="0.15">
      <c r="F641" s="27"/>
    </row>
    <row r="642" spans="6:6" ht="13" x14ac:dyDescent="0.15">
      <c r="F642" s="27"/>
    </row>
    <row r="643" spans="6:6" ht="13" x14ac:dyDescent="0.15">
      <c r="F643" s="27"/>
    </row>
    <row r="644" spans="6:6" ht="13" x14ac:dyDescent="0.15">
      <c r="F644" s="27"/>
    </row>
    <row r="645" spans="6:6" ht="13" x14ac:dyDescent="0.15">
      <c r="F645" s="27"/>
    </row>
    <row r="646" spans="6:6" ht="13" x14ac:dyDescent="0.15">
      <c r="F646" s="27"/>
    </row>
    <row r="647" spans="6:6" ht="13" x14ac:dyDescent="0.15">
      <c r="F647" s="27"/>
    </row>
    <row r="648" spans="6:6" ht="13" x14ac:dyDescent="0.15">
      <c r="F648" s="27"/>
    </row>
    <row r="649" spans="6:6" ht="13" x14ac:dyDescent="0.15">
      <c r="F649" s="27"/>
    </row>
    <row r="650" spans="6:6" ht="13" x14ac:dyDescent="0.15">
      <c r="F650" s="27"/>
    </row>
    <row r="651" spans="6:6" ht="13" x14ac:dyDescent="0.15">
      <c r="F651" s="27"/>
    </row>
    <row r="652" spans="6:6" ht="13" x14ac:dyDescent="0.15">
      <c r="F652" s="27"/>
    </row>
    <row r="653" spans="6:6" ht="13" x14ac:dyDescent="0.15">
      <c r="F653" s="27"/>
    </row>
    <row r="654" spans="6:6" ht="13" x14ac:dyDescent="0.15">
      <c r="F654" s="27"/>
    </row>
    <row r="655" spans="6:6" ht="13" x14ac:dyDescent="0.15">
      <c r="F655" s="27"/>
    </row>
    <row r="656" spans="6:6" ht="13" x14ac:dyDescent="0.15">
      <c r="F656" s="27"/>
    </row>
    <row r="657" spans="6:6" ht="13" x14ac:dyDescent="0.15">
      <c r="F657" s="27"/>
    </row>
    <row r="658" spans="6:6" ht="13" x14ac:dyDescent="0.15">
      <c r="F658" s="27"/>
    </row>
    <row r="659" spans="6:6" ht="13" x14ac:dyDescent="0.15">
      <c r="F659" s="27"/>
    </row>
    <row r="660" spans="6:6" ht="13" x14ac:dyDescent="0.15">
      <c r="F660" s="27"/>
    </row>
    <row r="661" spans="6:6" ht="13" x14ac:dyDescent="0.15">
      <c r="F661" s="27"/>
    </row>
    <row r="662" spans="6:6" ht="13" x14ac:dyDescent="0.15">
      <c r="F662" s="27"/>
    </row>
    <row r="663" spans="6:6" ht="13" x14ac:dyDescent="0.15">
      <c r="F663" s="27"/>
    </row>
    <row r="664" spans="6:6" ht="13" x14ac:dyDescent="0.15">
      <c r="F664" s="27"/>
    </row>
    <row r="665" spans="6:6" ht="13" x14ac:dyDescent="0.15">
      <c r="F665" s="27"/>
    </row>
    <row r="666" spans="6:6" ht="13" x14ac:dyDescent="0.15">
      <c r="F666" s="27"/>
    </row>
    <row r="667" spans="6:6" ht="13" x14ac:dyDescent="0.15">
      <c r="F667" s="27"/>
    </row>
    <row r="668" spans="6:6" ht="13" x14ac:dyDescent="0.15">
      <c r="F668" s="27"/>
    </row>
    <row r="669" spans="6:6" ht="13" x14ac:dyDescent="0.15">
      <c r="F669" s="27"/>
    </row>
    <row r="670" spans="6:6" ht="13" x14ac:dyDescent="0.15">
      <c r="F670" s="27"/>
    </row>
    <row r="671" spans="6:6" ht="13" x14ac:dyDescent="0.15">
      <c r="F671" s="27"/>
    </row>
    <row r="672" spans="6:6" ht="13" x14ac:dyDescent="0.15">
      <c r="F672" s="27"/>
    </row>
    <row r="673" spans="6:6" ht="13" x14ac:dyDescent="0.15">
      <c r="F673" s="27"/>
    </row>
    <row r="674" spans="6:6" ht="13" x14ac:dyDescent="0.15">
      <c r="F674" s="27"/>
    </row>
    <row r="675" spans="6:6" ht="13" x14ac:dyDescent="0.15">
      <c r="F675" s="27"/>
    </row>
    <row r="676" spans="6:6" ht="13" x14ac:dyDescent="0.15">
      <c r="F676" s="27"/>
    </row>
    <row r="677" spans="6:6" ht="13" x14ac:dyDescent="0.15">
      <c r="F677" s="27"/>
    </row>
    <row r="678" spans="6:6" ht="13" x14ac:dyDescent="0.15">
      <c r="F678" s="27"/>
    </row>
    <row r="679" spans="6:6" ht="13" x14ac:dyDescent="0.15">
      <c r="F679" s="27"/>
    </row>
    <row r="680" spans="6:6" ht="13" x14ac:dyDescent="0.15">
      <c r="F680" s="27"/>
    </row>
    <row r="681" spans="6:6" ht="13" x14ac:dyDescent="0.15">
      <c r="F681" s="27"/>
    </row>
    <row r="682" spans="6:6" ht="13" x14ac:dyDescent="0.15">
      <c r="F682" s="27"/>
    </row>
    <row r="683" spans="6:6" ht="13" x14ac:dyDescent="0.15">
      <c r="F683" s="27"/>
    </row>
    <row r="684" spans="6:6" ht="13" x14ac:dyDescent="0.15">
      <c r="F684" s="27"/>
    </row>
    <row r="685" spans="6:6" ht="13" x14ac:dyDescent="0.15">
      <c r="F685" s="27"/>
    </row>
    <row r="686" spans="6:6" ht="13" x14ac:dyDescent="0.15">
      <c r="F686" s="27"/>
    </row>
    <row r="687" spans="6:6" ht="13" x14ac:dyDescent="0.15">
      <c r="F687" s="27"/>
    </row>
    <row r="688" spans="6:6" ht="13" x14ac:dyDescent="0.15">
      <c r="F688" s="27"/>
    </row>
    <row r="689" spans="6:6" ht="13" x14ac:dyDescent="0.15">
      <c r="F689" s="27"/>
    </row>
    <row r="690" spans="6:6" ht="13" x14ac:dyDescent="0.15">
      <c r="F690" s="27"/>
    </row>
    <row r="691" spans="6:6" ht="13" x14ac:dyDescent="0.15">
      <c r="F691" s="27"/>
    </row>
    <row r="692" spans="6:6" ht="13" x14ac:dyDescent="0.15">
      <c r="F692" s="27"/>
    </row>
    <row r="693" spans="6:6" ht="13" x14ac:dyDescent="0.15">
      <c r="F693" s="27"/>
    </row>
    <row r="694" spans="6:6" ht="13" x14ac:dyDescent="0.15">
      <c r="F694" s="27"/>
    </row>
    <row r="695" spans="6:6" ht="13" x14ac:dyDescent="0.15">
      <c r="F695" s="27"/>
    </row>
    <row r="696" spans="6:6" ht="13" x14ac:dyDescent="0.15">
      <c r="F696" s="27"/>
    </row>
    <row r="697" spans="6:6" ht="13" x14ac:dyDescent="0.15">
      <c r="F697" s="27"/>
    </row>
    <row r="698" spans="6:6" ht="13" x14ac:dyDescent="0.15">
      <c r="F698" s="27"/>
    </row>
    <row r="699" spans="6:6" ht="13" x14ac:dyDescent="0.15">
      <c r="F699" s="27"/>
    </row>
    <row r="700" spans="6:6" ht="13" x14ac:dyDescent="0.15">
      <c r="F700" s="27"/>
    </row>
    <row r="701" spans="6:6" ht="13" x14ac:dyDescent="0.15">
      <c r="F701" s="27"/>
    </row>
    <row r="702" spans="6:6" ht="13" x14ac:dyDescent="0.15">
      <c r="F702" s="27"/>
    </row>
    <row r="703" spans="6:6" ht="13" x14ac:dyDescent="0.15">
      <c r="F703" s="27"/>
    </row>
    <row r="704" spans="6:6" ht="13" x14ac:dyDescent="0.15">
      <c r="F704" s="27"/>
    </row>
    <row r="705" spans="6:6" ht="13" x14ac:dyDescent="0.15">
      <c r="F705" s="27"/>
    </row>
    <row r="706" spans="6:6" ht="13" x14ac:dyDescent="0.15">
      <c r="F706" s="27"/>
    </row>
    <row r="707" spans="6:6" ht="13" x14ac:dyDescent="0.15">
      <c r="F707" s="27"/>
    </row>
    <row r="708" spans="6:6" ht="13" x14ac:dyDescent="0.15">
      <c r="F708" s="27"/>
    </row>
    <row r="709" spans="6:6" ht="13" x14ac:dyDescent="0.15">
      <c r="F709" s="27"/>
    </row>
    <row r="710" spans="6:6" ht="13" x14ac:dyDescent="0.15">
      <c r="F710" s="27"/>
    </row>
    <row r="711" spans="6:6" ht="13" x14ac:dyDescent="0.15">
      <c r="F711" s="27"/>
    </row>
    <row r="712" spans="6:6" ht="13" x14ac:dyDescent="0.15">
      <c r="F712" s="27"/>
    </row>
    <row r="713" spans="6:6" ht="13" x14ac:dyDescent="0.15">
      <c r="F713" s="27"/>
    </row>
    <row r="714" spans="6:6" ht="13" x14ac:dyDescent="0.15">
      <c r="F714" s="27"/>
    </row>
    <row r="715" spans="6:6" ht="13" x14ac:dyDescent="0.15">
      <c r="F715" s="27"/>
    </row>
    <row r="716" spans="6:6" ht="13" x14ac:dyDescent="0.15">
      <c r="F716" s="27"/>
    </row>
    <row r="717" spans="6:6" ht="13" x14ac:dyDescent="0.15">
      <c r="F717" s="27"/>
    </row>
    <row r="718" spans="6:6" ht="13" x14ac:dyDescent="0.15">
      <c r="F718" s="27"/>
    </row>
    <row r="719" spans="6:6" ht="13" x14ac:dyDescent="0.15">
      <c r="F719" s="27"/>
    </row>
    <row r="720" spans="6:6" ht="13" x14ac:dyDescent="0.15">
      <c r="F720" s="27"/>
    </row>
    <row r="721" spans="6:6" ht="13" x14ac:dyDescent="0.15">
      <c r="F721" s="27"/>
    </row>
    <row r="722" spans="6:6" ht="13" x14ac:dyDescent="0.15">
      <c r="F722" s="27"/>
    </row>
    <row r="723" spans="6:6" ht="13" x14ac:dyDescent="0.15">
      <c r="F723" s="27"/>
    </row>
    <row r="724" spans="6:6" ht="13" x14ac:dyDescent="0.15">
      <c r="F724" s="27"/>
    </row>
    <row r="725" spans="6:6" ht="13" x14ac:dyDescent="0.15">
      <c r="F725" s="27"/>
    </row>
    <row r="726" spans="6:6" ht="13" x14ac:dyDescent="0.15">
      <c r="F726" s="27"/>
    </row>
    <row r="727" spans="6:6" ht="13" x14ac:dyDescent="0.15">
      <c r="F727" s="27"/>
    </row>
    <row r="728" spans="6:6" ht="13" x14ac:dyDescent="0.15">
      <c r="F728" s="27"/>
    </row>
    <row r="729" spans="6:6" ht="13" x14ac:dyDescent="0.15">
      <c r="F729" s="27"/>
    </row>
    <row r="730" spans="6:6" ht="13" x14ac:dyDescent="0.15">
      <c r="F730" s="27"/>
    </row>
    <row r="731" spans="6:6" ht="13" x14ac:dyDescent="0.15">
      <c r="F731" s="27"/>
    </row>
    <row r="732" spans="6:6" ht="13" x14ac:dyDescent="0.15">
      <c r="F732" s="27"/>
    </row>
    <row r="733" spans="6:6" ht="13" x14ac:dyDescent="0.15">
      <c r="F733" s="27"/>
    </row>
    <row r="734" spans="6:6" ht="13" x14ac:dyDescent="0.15">
      <c r="F734" s="27"/>
    </row>
    <row r="735" spans="6:6" ht="13" x14ac:dyDescent="0.15">
      <c r="F735" s="27"/>
    </row>
    <row r="736" spans="6:6" ht="13" x14ac:dyDescent="0.15">
      <c r="F736" s="27"/>
    </row>
    <row r="737" spans="6:6" ht="13" x14ac:dyDescent="0.15">
      <c r="F737" s="27"/>
    </row>
    <row r="738" spans="6:6" ht="13" x14ac:dyDescent="0.15">
      <c r="F738" s="27"/>
    </row>
    <row r="739" spans="6:6" ht="13" x14ac:dyDescent="0.15">
      <c r="F739" s="27"/>
    </row>
    <row r="740" spans="6:6" ht="13" x14ac:dyDescent="0.15">
      <c r="F740" s="27"/>
    </row>
    <row r="741" spans="6:6" ht="13" x14ac:dyDescent="0.15">
      <c r="F741" s="27"/>
    </row>
    <row r="742" spans="6:6" ht="13" x14ac:dyDescent="0.15">
      <c r="F742" s="27"/>
    </row>
    <row r="743" spans="6:6" ht="13" x14ac:dyDescent="0.15">
      <c r="F743" s="27"/>
    </row>
    <row r="744" spans="6:6" ht="13" x14ac:dyDescent="0.15">
      <c r="F744" s="27"/>
    </row>
    <row r="745" spans="6:6" ht="13" x14ac:dyDescent="0.15">
      <c r="F745" s="27"/>
    </row>
    <row r="746" spans="6:6" ht="13" x14ac:dyDescent="0.15">
      <c r="F746" s="27"/>
    </row>
    <row r="747" spans="6:6" ht="13" x14ac:dyDescent="0.15">
      <c r="F747" s="27"/>
    </row>
    <row r="748" spans="6:6" ht="13" x14ac:dyDescent="0.15">
      <c r="F748" s="27"/>
    </row>
    <row r="749" spans="6:6" ht="13" x14ac:dyDescent="0.15">
      <c r="F749" s="27"/>
    </row>
    <row r="750" spans="6:6" ht="13" x14ac:dyDescent="0.15">
      <c r="F750" s="27"/>
    </row>
    <row r="751" spans="6:6" ht="13" x14ac:dyDescent="0.15">
      <c r="F751" s="27"/>
    </row>
    <row r="752" spans="6:6" ht="13" x14ac:dyDescent="0.15">
      <c r="F752" s="27"/>
    </row>
    <row r="753" spans="6:6" ht="13" x14ac:dyDescent="0.15">
      <c r="F753" s="27"/>
    </row>
    <row r="754" spans="6:6" ht="13" x14ac:dyDescent="0.15">
      <c r="F754" s="27"/>
    </row>
    <row r="755" spans="6:6" ht="13" x14ac:dyDescent="0.15">
      <c r="F755" s="27"/>
    </row>
    <row r="756" spans="6:6" ht="13" x14ac:dyDescent="0.15">
      <c r="F756" s="27"/>
    </row>
    <row r="757" spans="6:6" ht="13" x14ac:dyDescent="0.15">
      <c r="F757" s="27"/>
    </row>
    <row r="758" spans="6:6" ht="13" x14ac:dyDescent="0.15">
      <c r="F758" s="27"/>
    </row>
    <row r="759" spans="6:6" ht="13" x14ac:dyDescent="0.15">
      <c r="F759" s="27"/>
    </row>
    <row r="760" spans="6:6" ht="13" x14ac:dyDescent="0.15">
      <c r="F760" s="27"/>
    </row>
    <row r="761" spans="6:6" ht="13" x14ac:dyDescent="0.15">
      <c r="F761" s="27"/>
    </row>
    <row r="762" spans="6:6" ht="13" x14ac:dyDescent="0.15">
      <c r="F762" s="27"/>
    </row>
    <row r="763" spans="6:6" ht="13" x14ac:dyDescent="0.15">
      <c r="F763" s="27"/>
    </row>
    <row r="764" spans="6:6" ht="13" x14ac:dyDescent="0.15">
      <c r="F764" s="27"/>
    </row>
    <row r="765" spans="6:6" ht="13" x14ac:dyDescent="0.15">
      <c r="F765" s="27"/>
    </row>
    <row r="766" spans="6:6" ht="13" x14ac:dyDescent="0.15">
      <c r="F766" s="27"/>
    </row>
    <row r="767" spans="6:6" ht="13" x14ac:dyDescent="0.15">
      <c r="F767" s="27"/>
    </row>
    <row r="768" spans="6:6" ht="13" x14ac:dyDescent="0.15">
      <c r="F768" s="27"/>
    </row>
    <row r="769" spans="6:6" ht="13" x14ac:dyDescent="0.15">
      <c r="F769" s="27"/>
    </row>
    <row r="770" spans="6:6" ht="13" x14ac:dyDescent="0.15">
      <c r="F770" s="27"/>
    </row>
    <row r="771" spans="6:6" ht="13" x14ac:dyDescent="0.15">
      <c r="F771" s="27"/>
    </row>
    <row r="772" spans="6:6" ht="13" x14ac:dyDescent="0.15">
      <c r="F772" s="27"/>
    </row>
    <row r="773" spans="6:6" ht="13" x14ac:dyDescent="0.15">
      <c r="F773" s="27"/>
    </row>
    <row r="774" spans="6:6" ht="13" x14ac:dyDescent="0.15">
      <c r="F774" s="27"/>
    </row>
    <row r="775" spans="6:6" ht="13" x14ac:dyDescent="0.15">
      <c r="F775" s="27"/>
    </row>
    <row r="776" spans="6:6" ht="13" x14ac:dyDescent="0.15">
      <c r="F776" s="27"/>
    </row>
    <row r="777" spans="6:6" ht="13" x14ac:dyDescent="0.15">
      <c r="F777" s="27"/>
    </row>
    <row r="778" spans="6:6" ht="13" x14ac:dyDescent="0.15">
      <c r="F778" s="27"/>
    </row>
    <row r="779" spans="6:6" ht="13" x14ac:dyDescent="0.15">
      <c r="F779" s="27"/>
    </row>
    <row r="780" spans="6:6" ht="13" x14ac:dyDescent="0.15">
      <c r="F780" s="27"/>
    </row>
    <row r="781" spans="6:6" ht="13" x14ac:dyDescent="0.15">
      <c r="F781" s="27"/>
    </row>
    <row r="782" spans="6:6" ht="13" x14ac:dyDescent="0.15">
      <c r="F782" s="27"/>
    </row>
    <row r="783" spans="6:6" ht="13" x14ac:dyDescent="0.15">
      <c r="F783" s="27"/>
    </row>
    <row r="784" spans="6:6" ht="13" x14ac:dyDescent="0.15">
      <c r="F784" s="27"/>
    </row>
    <row r="785" spans="6:6" ht="13" x14ac:dyDescent="0.15">
      <c r="F785" s="27"/>
    </row>
    <row r="786" spans="6:6" ht="13" x14ac:dyDescent="0.15">
      <c r="F786" s="27"/>
    </row>
    <row r="787" spans="6:6" ht="13" x14ac:dyDescent="0.15">
      <c r="F787" s="27"/>
    </row>
    <row r="788" spans="6:6" ht="13" x14ac:dyDescent="0.15">
      <c r="F788" s="27"/>
    </row>
    <row r="789" spans="6:6" ht="13" x14ac:dyDescent="0.15">
      <c r="F789" s="27"/>
    </row>
    <row r="790" spans="6:6" ht="13" x14ac:dyDescent="0.15">
      <c r="F790" s="27"/>
    </row>
    <row r="791" spans="6:6" ht="13" x14ac:dyDescent="0.15">
      <c r="F791" s="27"/>
    </row>
    <row r="792" spans="6:6" ht="13" x14ac:dyDescent="0.15">
      <c r="F792" s="27"/>
    </row>
    <row r="793" spans="6:6" ht="13" x14ac:dyDescent="0.15">
      <c r="F793" s="27"/>
    </row>
    <row r="794" spans="6:6" ht="13" x14ac:dyDescent="0.15">
      <c r="F794" s="27"/>
    </row>
    <row r="795" spans="6:6" ht="13" x14ac:dyDescent="0.15">
      <c r="F795" s="27"/>
    </row>
    <row r="796" spans="6:6" ht="13" x14ac:dyDescent="0.15">
      <c r="F796" s="27"/>
    </row>
    <row r="797" spans="6:6" ht="13" x14ac:dyDescent="0.15">
      <c r="F797" s="27"/>
    </row>
    <row r="798" spans="6:6" ht="13" x14ac:dyDescent="0.15">
      <c r="F798" s="27"/>
    </row>
    <row r="799" spans="6:6" ht="13" x14ac:dyDescent="0.15">
      <c r="F799" s="27"/>
    </row>
    <row r="800" spans="6:6" ht="13" x14ac:dyDescent="0.15">
      <c r="F800" s="27"/>
    </row>
    <row r="801" spans="6:6" ht="13" x14ac:dyDescent="0.15">
      <c r="F801" s="27"/>
    </row>
    <row r="802" spans="6:6" ht="13" x14ac:dyDescent="0.15">
      <c r="F802" s="27"/>
    </row>
    <row r="803" spans="6:6" ht="13" x14ac:dyDescent="0.15">
      <c r="F803" s="27"/>
    </row>
    <row r="804" spans="6:6" ht="13" x14ac:dyDescent="0.15">
      <c r="F804" s="27"/>
    </row>
    <row r="805" spans="6:6" ht="13" x14ac:dyDescent="0.15">
      <c r="F805" s="27"/>
    </row>
    <row r="806" spans="6:6" ht="13" x14ac:dyDescent="0.15">
      <c r="F806" s="27"/>
    </row>
    <row r="807" spans="6:6" ht="13" x14ac:dyDescent="0.15">
      <c r="F807" s="27"/>
    </row>
    <row r="808" spans="6:6" ht="13" x14ac:dyDescent="0.15">
      <c r="F808" s="27"/>
    </row>
    <row r="809" spans="6:6" ht="13" x14ac:dyDescent="0.15">
      <c r="F809" s="27"/>
    </row>
    <row r="810" spans="6:6" ht="13" x14ac:dyDescent="0.15">
      <c r="F810" s="27"/>
    </row>
    <row r="811" spans="6:6" ht="13" x14ac:dyDescent="0.15">
      <c r="F811" s="27"/>
    </row>
    <row r="812" spans="6:6" ht="13" x14ac:dyDescent="0.15">
      <c r="F812" s="27"/>
    </row>
    <row r="813" spans="6:6" ht="13" x14ac:dyDescent="0.15">
      <c r="F813" s="27"/>
    </row>
    <row r="814" spans="6:6" ht="13" x14ac:dyDescent="0.15">
      <c r="F814" s="27"/>
    </row>
    <row r="815" spans="6:6" ht="13" x14ac:dyDescent="0.15">
      <c r="F815" s="27"/>
    </row>
    <row r="816" spans="6:6" ht="13" x14ac:dyDescent="0.15">
      <c r="F816" s="27"/>
    </row>
    <row r="817" spans="6:6" ht="13" x14ac:dyDescent="0.15">
      <c r="F817" s="27"/>
    </row>
    <row r="818" spans="6:6" ht="13" x14ac:dyDescent="0.15">
      <c r="F818" s="27"/>
    </row>
    <row r="819" spans="6:6" ht="13" x14ac:dyDescent="0.15">
      <c r="F819" s="27"/>
    </row>
    <row r="820" spans="6:6" ht="13" x14ac:dyDescent="0.15">
      <c r="F820" s="27"/>
    </row>
    <row r="821" spans="6:6" ht="13" x14ac:dyDescent="0.15">
      <c r="F821" s="27"/>
    </row>
    <row r="822" spans="6:6" ht="13" x14ac:dyDescent="0.15">
      <c r="F822" s="27"/>
    </row>
    <row r="823" spans="6:6" ht="13" x14ac:dyDescent="0.15">
      <c r="F823" s="27"/>
    </row>
    <row r="824" spans="6:6" ht="13" x14ac:dyDescent="0.15">
      <c r="F824" s="27"/>
    </row>
    <row r="825" spans="6:6" ht="13" x14ac:dyDescent="0.15">
      <c r="F825" s="27"/>
    </row>
    <row r="826" spans="6:6" ht="13" x14ac:dyDescent="0.15">
      <c r="F826" s="27"/>
    </row>
    <row r="827" spans="6:6" ht="13" x14ac:dyDescent="0.15">
      <c r="F827" s="27"/>
    </row>
    <row r="828" spans="6:6" ht="13" x14ac:dyDescent="0.15">
      <c r="F828" s="27"/>
    </row>
    <row r="829" spans="6:6" ht="13" x14ac:dyDescent="0.15">
      <c r="F829" s="27"/>
    </row>
    <row r="830" spans="6:6" ht="13" x14ac:dyDescent="0.15">
      <c r="F830" s="27"/>
    </row>
    <row r="831" spans="6:6" ht="13" x14ac:dyDescent="0.15">
      <c r="F831" s="27"/>
    </row>
    <row r="832" spans="6:6" ht="13" x14ac:dyDescent="0.15">
      <c r="F832" s="27"/>
    </row>
    <row r="833" spans="6:6" ht="13" x14ac:dyDescent="0.15">
      <c r="F833" s="27"/>
    </row>
    <row r="834" spans="6:6" ht="13" x14ac:dyDescent="0.15">
      <c r="F834" s="27"/>
    </row>
    <row r="835" spans="6:6" ht="13" x14ac:dyDescent="0.15">
      <c r="F835" s="27"/>
    </row>
    <row r="836" spans="6:6" ht="13" x14ac:dyDescent="0.15">
      <c r="F836" s="27"/>
    </row>
    <row r="837" spans="6:6" ht="13" x14ac:dyDescent="0.15">
      <c r="F837" s="27"/>
    </row>
    <row r="838" spans="6:6" ht="13" x14ac:dyDescent="0.15">
      <c r="F838" s="27"/>
    </row>
    <row r="839" spans="6:6" ht="13" x14ac:dyDescent="0.15">
      <c r="F839" s="27"/>
    </row>
    <row r="840" spans="6:6" ht="13" x14ac:dyDescent="0.15">
      <c r="F840" s="27"/>
    </row>
    <row r="841" spans="6:6" ht="13" x14ac:dyDescent="0.15">
      <c r="F841" s="27"/>
    </row>
    <row r="842" spans="6:6" ht="13" x14ac:dyDescent="0.15">
      <c r="F842" s="27"/>
    </row>
    <row r="843" spans="6:6" ht="13" x14ac:dyDescent="0.15">
      <c r="F843" s="27"/>
    </row>
    <row r="844" spans="6:6" ht="13" x14ac:dyDescent="0.15">
      <c r="F844" s="27"/>
    </row>
    <row r="845" spans="6:6" ht="13" x14ac:dyDescent="0.15">
      <c r="F845" s="27"/>
    </row>
    <row r="846" spans="6:6" ht="13" x14ac:dyDescent="0.15">
      <c r="F846" s="27"/>
    </row>
    <row r="847" spans="6:6" ht="13" x14ac:dyDescent="0.15">
      <c r="F847" s="27"/>
    </row>
    <row r="848" spans="6:6" ht="13" x14ac:dyDescent="0.15">
      <c r="F848" s="27"/>
    </row>
    <row r="849" spans="6:6" ht="13" x14ac:dyDescent="0.15">
      <c r="F849" s="27"/>
    </row>
    <row r="850" spans="6:6" ht="13" x14ac:dyDescent="0.15">
      <c r="F850" s="27"/>
    </row>
    <row r="851" spans="6:6" ht="13" x14ac:dyDescent="0.15">
      <c r="F851" s="27"/>
    </row>
    <row r="852" spans="6:6" ht="13" x14ac:dyDescent="0.15">
      <c r="F852" s="27"/>
    </row>
    <row r="853" spans="6:6" ht="13" x14ac:dyDescent="0.15">
      <c r="F853" s="27"/>
    </row>
    <row r="854" spans="6:6" ht="13" x14ac:dyDescent="0.15">
      <c r="F854" s="27"/>
    </row>
    <row r="855" spans="6:6" ht="13" x14ac:dyDescent="0.15">
      <c r="F855" s="27"/>
    </row>
    <row r="856" spans="6:6" ht="13" x14ac:dyDescent="0.15">
      <c r="F856" s="27"/>
    </row>
    <row r="857" spans="6:6" ht="13" x14ac:dyDescent="0.15">
      <c r="F857" s="27"/>
    </row>
    <row r="858" spans="6:6" ht="13" x14ac:dyDescent="0.15">
      <c r="F858" s="27"/>
    </row>
    <row r="859" spans="6:6" ht="13" x14ac:dyDescent="0.15">
      <c r="F859" s="27"/>
    </row>
    <row r="860" spans="6:6" ht="13" x14ac:dyDescent="0.15">
      <c r="F860" s="27"/>
    </row>
    <row r="861" spans="6:6" ht="13" x14ac:dyDescent="0.15">
      <c r="F861" s="27"/>
    </row>
    <row r="862" spans="6:6" ht="13" x14ac:dyDescent="0.15">
      <c r="F862" s="27"/>
    </row>
    <row r="863" spans="6:6" ht="13" x14ac:dyDescent="0.15">
      <c r="F863" s="27"/>
    </row>
    <row r="864" spans="6:6" ht="13" x14ac:dyDescent="0.15">
      <c r="F864" s="27"/>
    </row>
    <row r="865" spans="6:6" ht="13" x14ac:dyDescent="0.15">
      <c r="F865" s="27"/>
    </row>
    <row r="866" spans="6:6" ht="13" x14ac:dyDescent="0.15">
      <c r="F866" s="27"/>
    </row>
    <row r="867" spans="6:6" ht="13" x14ac:dyDescent="0.15">
      <c r="F867" s="27"/>
    </row>
    <row r="868" spans="6:6" ht="13" x14ac:dyDescent="0.15">
      <c r="F868" s="27"/>
    </row>
    <row r="869" spans="6:6" ht="13" x14ac:dyDescent="0.15">
      <c r="F869" s="27"/>
    </row>
    <row r="870" spans="6:6" ht="13" x14ac:dyDescent="0.15">
      <c r="F870" s="27"/>
    </row>
    <row r="871" spans="6:6" ht="13" x14ac:dyDescent="0.15">
      <c r="F871" s="27"/>
    </row>
    <row r="872" spans="6:6" ht="13" x14ac:dyDescent="0.15">
      <c r="F872" s="27"/>
    </row>
    <row r="873" spans="6:6" ht="13" x14ac:dyDescent="0.15">
      <c r="F873" s="27"/>
    </row>
    <row r="874" spans="6:6" ht="13" x14ac:dyDescent="0.15">
      <c r="F874" s="27"/>
    </row>
    <row r="875" spans="6:6" ht="13" x14ac:dyDescent="0.15">
      <c r="F875" s="27"/>
    </row>
    <row r="876" spans="6:6" ht="13" x14ac:dyDescent="0.15">
      <c r="F876" s="27"/>
    </row>
    <row r="877" spans="6:6" ht="13" x14ac:dyDescent="0.15">
      <c r="F877" s="27"/>
    </row>
    <row r="878" spans="6:6" ht="13" x14ac:dyDescent="0.15">
      <c r="F878" s="27"/>
    </row>
    <row r="879" spans="6:6" ht="13" x14ac:dyDescent="0.15">
      <c r="F879" s="27"/>
    </row>
    <row r="880" spans="6:6" ht="13" x14ac:dyDescent="0.15">
      <c r="F880" s="27"/>
    </row>
    <row r="881" spans="6:6" ht="13" x14ac:dyDescent="0.15">
      <c r="F881" s="27"/>
    </row>
    <row r="882" spans="6:6" ht="13" x14ac:dyDescent="0.15">
      <c r="F882" s="27"/>
    </row>
    <row r="883" spans="6:6" ht="13" x14ac:dyDescent="0.15">
      <c r="F883" s="27"/>
    </row>
    <row r="884" spans="6:6" ht="13" x14ac:dyDescent="0.15">
      <c r="F884" s="27"/>
    </row>
    <row r="885" spans="6:6" ht="13" x14ac:dyDescent="0.15">
      <c r="F885" s="27"/>
    </row>
    <row r="886" spans="6:6" ht="13" x14ac:dyDescent="0.15">
      <c r="F886" s="27"/>
    </row>
    <row r="887" spans="6:6" ht="13" x14ac:dyDescent="0.15">
      <c r="F887" s="27"/>
    </row>
    <row r="888" spans="6:6" ht="13" x14ac:dyDescent="0.15">
      <c r="F888" s="27"/>
    </row>
    <row r="889" spans="6:6" ht="13" x14ac:dyDescent="0.15">
      <c r="F889" s="27"/>
    </row>
    <row r="890" spans="6:6" ht="13" x14ac:dyDescent="0.15">
      <c r="F890" s="27"/>
    </row>
    <row r="891" spans="6:6" ht="13" x14ac:dyDescent="0.15">
      <c r="F891" s="27"/>
    </row>
    <row r="892" spans="6:6" ht="13" x14ac:dyDescent="0.15">
      <c r="F892" s="27"/>
    </row>
    <row r="893" spans="6:6" ht="13" x14ac:dyDescent="0.15">
      <c r="F893" s="27"/>
    </row>
    <row r="894" spans="6:6" ht="13" x14ac:dyDescent="0.15">
      <c r="F894" s="27"/>
    </row>
    <row r="895" spans="6:6" ht="13" x14ac:dyDescent="0.15">
      <c r="F895" s="27"/>
    </row>
    <row r="896" spans="6:6" ht="13" x14ac:dyDescent="0.15">
      <c r="F896" s="27"/>
    </row>
    <row r="897" spans="6:6" ht="13" x14ac:dyDescent="0.15">
      <c r="F897" s="27"/>
    </row>
    <row r="898" spans="6:6" ht="13" x14ac:dyDescent="0.15">
      <c r="F898" s="27"/>
    </row>
    <row r="899" spans="6:6" ht="13" x14ac:dyDescent="0.15">
      <c r="F899" s="27"/>
    </row>
    <row r="900" spans="6:6" ht="13" x14ac:dyDescent="0.15">
      <c r="F900" s="27"/>
    </row>
    <row r="901" spans="6:6" ht="13" x14ac:dyDescent="0.15">
      <c r="F901" s="27"/>
    </row>
    <row r="902" spans="6:6" ht="13" x14ac:dyDescent="0.15">
      <c r="F902" s="27"/>
    </row>
    <row r="903" spans="6:6" ht="13" x14ac:dyDescent="0.15">
      <c r="F903" s="27"/>
    </row>
    <row r="904" spans="6:6" ht="13" x14ac:dyDescent="0.15">
      <c r="F904" s="27"/>
    </row>
    <row r="905" spans="6:6" ht="13" x14ac:dyDescent="0.15">
      <c r="F905" s="27"/>
    </row>
    <row r="906" spans="6:6" ht="13" x14ac:dyDescent="0.15">
      <c r="F906" s="27"/>
    </row>
    <row r="907" spans="6:6" ht="13" x14ac:dyDescent="0.15">
      <c r="F907" s="27"/>
    </row>
    <row r="908" spans="6:6" ht="13" x14ac:dyDescent="0.15">
      <c r="F908" s="27"/>
    </row>
    <row r="909" spans="6:6" ht="13" x14ac:dyDescent="0.15">
      <c r="F909" s="27"/>
    </row>
    <row r="910" spans="6:6" ht="13" x14ac:dyDescent="0.15">
      <c r="F910" s="27"/>
    </row>
    <row r="911" spans="6:6" ht="13" x14ac:dyDescent="0.15">
      <c r="F911" s="27"/>
    </row>
    <row r="912" spans="6:6" ht="13" x14ac:dyDescent="0.15">
      <c r="F912" s="27"/>
    </row>
    <row r="913" spans="6:6" ht="13" x14ac:dyDescent="0.15">
      <c r="F913" s="27"/>
    </row>
    <row r="914" spans="6:6" ht="13" x14ac:dyDescent="0.15">
      <c r="F914" s="27"/>
    </row>
    <row r="915" spans="6:6" ht="13" x14ac:dyDescent="0.15">
      <c r="F915" s="27"/>
    </row>
    <row r="916" spans="6:6" ht="13" x14ac:dyDescent="0.15">
      <c r="F916" s="27"/>
    </row>
    <row r="917" spans="6:6" ht="13" x14ac:dyDescent="0.15">
      <c r="F917" s="27"/>
    </row>
    <row r="918" spans="6:6" ht="13" x14ac:dyDescent="0.15">
      <c r="F918" s="27"/>
    </row>
    <row r="919" spans="6:6" ht="13" x14ac:dyDescent="0.15">
      <c r="F919" s="27"/>
    </row>
    <row r="920" spans="6:6" ht="13" x14ac:dyDescent="0.15">
      <c r="F920" s="27"/>
    </row>
    <row r="921" spans="6:6" ht="13" x14ac:dyDescent="0.15">
      <c r="F921" s="27"/>
    </row>
    <row r="922" spans="6:6" ht="13" x14ac:dyDescent="0.15">
      <c r="F922" s="27"/>
    </row>
    <row r="923" spans="6:6" ht="13" x14ac:dyDescent="0.15">
      <c r="F923" s="27"/>
    </row>
    <row r="924" spans="6:6" ht="13" x14ac:dyDescent="0.15">
      <c r="F924" s="27"/>
    </row>
    <row r="925" spans="6:6" ht="13" x14ac:dyDescent="0.15">
      <c r="F925" s="27"/>
    </row>
    <row r="926" spans="6:6" ht="13" x14ac:dyDescent="0.15">
      <c r="F926" s="27"/>
    </row>
    <row r="927" spans="6:6" ht="13" x14ac:dyDescent="0.15">
      <c r="F927" s="27"/>
    </row>
    <row r="928" spans="6:6" ht="13" x14ac:dyDescent="0.15">
      <c r="F928" s="27"/>
    </row>
    <row r="929" spans="6:6" ht="13" x14ac:dyDescent="0.15">
      <c r="F929" s="27"/>
    </row>
    <row r="930" spans="6:6" ht="13" x14ac:dyDescent="0.15">
      <c r="F930" s="27"/>
    </row>
    <row r="931" spans="6:6" ht="13" x14ac:dyDescent="0.15">
      <c r="F931" s="27"/>
    </row>
    <row r="932" spans="6:6" ht="13" x14ac:dyDescent="0.15">
      <c r="F932" s="27"/>
    </row>
    <row r="933" spans="6:6" ht="13" x14ac:dyDescent="0.15">
      <c r="F933" s="27"/>
    </row>
    <row r="934" spans="6:6" ht="13" x14ac:dyDescent="0.15">
      <c r="F934" s="27"/>
    </row>
    <row r="935" spans="6:6" ht="13" x14ac:dyDescent="0.15">
      <c r="F935" s="27"/>
    </row>
    <row r="936" spans="6:6" ht="13" x14ac:dyDescent="0.15">
      <c r="F936" s="27"/>
    </row>
    <row r="937" spans="6:6" ht="13" x14ac:dyDescent="0.15">
      <c r="F937" s="27"/>
    </row>
    <row r="938" spans="6:6" ht="13" x14ac:dyDescent="0.15">
      <c r="F938" s="27"/>
    </row>
    <row r="939" spans="6:6" ht="13" x14ac:dyDescent="0.15">
      <c r="F939" s="27"/>
    </row>
    <row r="940" spans="6:6" ht="13" x14ac:dyDescent="0.15">
      <c r="F940" s="27"/>
    </row>
    <row r="941" spans="6:6" ht="13" x14ac:dyDescent="0.15">
      <c r="F941" s="27"/>
    </row>
    <row r="942" spans="6:6" ht="13" x14ac:dyDescent="0.15">
      <c r="F942" s="27"/>
    </row>
    <row r="943" spans="6:6" ht="13" x14ac:dyDescent="0.15">
      <c r="F943" s="27"/>
    </row>
    <row r="944" spans="6:6" ht="13" x14ac:dyDescent="0.15">
      <c r="F944" s="27"/>
    </row>
    <row r="945" spans="6:6" ht="13" x14ac:dyDescent="0.15">
      <c r="F945" s="27"/>
    </row>
    <row r="946" spans="6:6" ht="13" x14ac:dyDescent="0.15">
      <c r="F946" s="27"/>
    </row>
    <row r="947" spans="6:6" ht="13" x14ac:dyDescent="0.15">
      <c r="F947" s="27"/>
    </row>
    <row r="948" spans="6:6" ht="13" x14ac:dyDescent="0.15">
      <c r="F948" s="27"/>
    </row>
    <row r="949" spans="6:6" ht="13" x14ac:dyDescent="0.15">
      <c r="F949" s="27"/>
    </row>
    <row r="950" spans="6:6" ht="13" x14ac:dyDescent="0.15">
      <c r="F950" s="27"/>
    </row>
    <row r="951" spans="6:6" ht="13" x14ac:dyDescent="0.15">
      <c r="F951" s="27"/>
    </row>
    <row r="952" spans="6:6" ht="13" x14ac:dyDescent="0.15">
      <c r="F952" s="27"/>
    </row>
    <row r="953" spans="6:6" ht="13" x14ac:dyDescent="0.15">
      <c r="F953" s="27"/>
    </row>
    <row r="954" spans="6:6" ht="13" x14ac:dyDescent="0.15">
      <c r="F954" s="27"/>
    </row>
    <row r="955" spans="6:6" ht="13" x14ac:dyDescent="0.15">
      <c r="F955" s="27"/>
    </row>
    <row r="956" spans="6:6" ht="13" x14ac:dyDescent="0.15">
      <c r="F956" s="27"/>
    </row>
    <row r="957" spans="6:6" ht="13" x14ac:dyDescent="0.15">
      <c r="F957" s="27"/>
    </row>
    <row r="958" spans="6:6" ht="13" x14ac:dyDescent="0.15">
      <c r="F958" s="27"/>
    </row>
    <row r="959" spans="6:6" ht="13" x14ac:dyDescent="0.15">
      <c r="F959" s="27"/>
    </row>
    <row r="960" spans="6:6" ht="13" x14ac:dyDescent="0.15">
      <c r="F960" s="27"/>
    </row>
    <row r="961" spans="6:6" ht="13" x14ac:dyDescent="0.15">
      <c r="F961" s="27"/>
    </row>
    <row r="962" spans="6:6" ht="13" x14ac:dyDescent="0.15">
      <c r="F962" s="27"/>
    </row>
    <row r="963" spans="6:6" ht="13" x14ac:dyDescent="0.15">
      <c r="F963" s="27"/>
    </row>
    <row r="964" spans="6:6" ht="13" x14ac:dyDescent="0.15">
      <c r="F964" s="27"/>
    </row>
    <row r="965" spans="6:6" ht="13" x14ac:dyDescent="0.15">
      <c r="F965" s="27"/>
    </row>
    <row r="966" spans="6:6" ht="13" x14ac:dyDescent="0.15">
      <c r="F966" s="27"/>
    </row>
    <row r="967" spans="6:6" ht="13" x14ac:dyDescent="0.15">
      <c r="F967" s="27"/>
    </row>
    <row r="968" spans="6:6" ht="13" x14ac:dyDescent="0.15">
      <c r="F968" s="27"/>
    </row>
    <row r="969" spans="6:6" ht="13" x14ac:dyDescent="0.15">
      <c r="F969" s="27"/>
    </row>
    <row r="970" spans="6:6" ht="13" x14ac:dyDescent="0.15">
      <c r="F970" s="27"/>
    </row>
    <row r="971" spans="6:6" ht="13" x14ac:dyDescent="0.15">
      <c r="F971" s="27"/>
    </row>
    <row r="972" spans="6:6" ht="13" x14ac:dyDescent="0.15">
      <c r="F972" s="27"/>
    </row>
    <row r="973" spans="6:6" ht="13" x14ac:dyDescent="0.15">
      <c r="F973" s="27"/>
    </row>
    <row r="974" spans="6:6" ht="13" x14ac:dyDescent="0.15">
      <c r="F974" s="27"/>
    </row>
    <row r="975" spans="6:6" ht="13" x14ac:dyDescent="0.15">
      <c r="F975" s="27"/>
    </row>
    <row r="976" spans="6:6" ht="13" x14ac:dyDescent="0.15">
      <c r="F976" s="27"/>
    </row>
    <row r="977" spans="6:6" ht="13" x14ac:dyDescent="0.15">
      <c r="F977" s="27"/>
    </row>
    <row r="978" spans="6:6" ht="13" x14ac:dyDescent="0.15">
      <c r="F978" s="27"/>
    </row>
    <row r="979" spans="6:6" ht="13" x14ac:dyDescent="0.15">
      <c r="F979" s="27"/>
    </row>
    <row r="980" spans="6:6" ht="13" x14ac:dyDescent="0.15">
      <c r="F980" s="27"/>
    </row>
    <row r="981" spans="6:6" ht="13" x14ac:dyDescent="0.15">
      <c r="F981" s="27"/>
    </row>
    <row r="982" spans="6:6" ht="13" x14ac:dyDescent="0.15">
      <c r="F982" s="27"/>
    </row>
    <row r="983" spans="6:6" ht="13" x14ac:dyDescent="0.15">
      <c r="F983" s="27"/>
    </row>
    <row r="984" spans="6:6" ht="13" x14ac:dyDescent="0.15">
      <c r="F984" s="27"/>
    </row>
    <row r="985" spans="6:6" ht="13" x14ac:dyDescent="0.15">
      <c r="F985" s="27"/>
    </row>
    <row r="986" spans="6:6" ht="13" x14ac:dyDescent="0.15">
      <c r="F986" s="27"/>
    </row>
    <row r="987" spans="6:6" ht="13" x14ac:dyDescent="0.15">
      <c r="F987" s="27"/>
    </row>
    <row r="988" spans="6:6" ht="13" x14ac:dyDescent="0.15">
      <c r="F988" s="27"/>
    </row>
    <row r="989" spans="6:6" ht="13" x14ac:dyDescent="0.15">
      <c r="F989" s="27"/>
    </row>
    <row r="990" spans="6:6" ht="13" x14ac:dyDescent="0.15">
      <c r="F990" s="27"/>
    </row>
    <row r="991" spans="6:6" ht="13" x14ac:dyDescent="0.15">
      <c r="F991" s="27"/>
    </row>
    <row r="992" spans="6:6" ht="13" x14ac:dyDescent="0.15">
      <c r="F992" s="27"/>
    </row>
    <row r="993" spans="6:6" ht="13" x14ac:dyDescent="0.15">
      <c r="F993" s="27"/>
    </row>
    <row r="994" spans="6:6" ht="13" x14ac:dyDescent="0.15">
      <c r="F994" s="27"/>
    </row>
    <row r="995" spans="6:6" ht="13" x14ac:dyDescent="0.15">
      <c r="F995" s="27"/>
    </row>
    <row r="996" spans="6:6" ht="13" x14ac:dyDescent="0.15">
      <c r="F996" s="27"/>
    </row>
    <row r="997" spans="6:6" ht="13" x14ac:dyDescent="0.15">
      <c r="F997" s="27"/>
    </row>
    <row r="998" spans="6:6" ht="13" x14ac:dyDescent="0.15">
      <c r="F998" s="27"/>
    </row>
    <row r="999" spans="6:6" ht="13" x14ac:dyDescent="0.15">
      <c r="F999" s="27"/>
    </row>
    <row r="1000" spans="6:6" ht="13" x14ac:dyDescent="0.15">
      <c r="F1000" s="2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K28"/>
  <sheetViews>
    <sheetView tabSelected="1" workbookViewId="0">
      <selection activeCell="B23" sqref="B23"/>
    </sheetView>
  </sheetViews>
  <sheetFormatPr baseColWidth="10" defaultColWidth="14.5" defaultRowHeight="15.75" customHeight="1" x14ac:dyDescent="0.15"/>
  <cols>
    <col min="1" max="1" width="19.5" customWidth="1"/>
    <col min="2" max="2" width="18.6640625" customWidth="1"/>
    <col min="3" max="3" width="22.5" customWidth="1"/>
    <col min="4" max="4" width="21.83203125" customWidth="1"/>
    <col min="5" max="5" width="23.5" customWidth="1"/>
  </cols>
  <sheetData>
    <row r="1" spans="1:11" ht="15.75" customHeight="1" x14ac:dyDescent="0.15">
      <c r="A1" s="36" t="s">
        <v>1</v>
      </c>
      <c r="B1" s="37"/>
      <c r="C1" s="37"/>
      <c r="D1" s="37"/>
      <c r="E1" s="38"/>
      <c r="F1" s="36" t="s">
        <v>283</v>
      </c>
      <c r="G1" s="38"/>
      <c r="H1" s="36" t="s">
        <v>293</v>
      </c>
      <c r="I1" s="38"/>
      <c r="J1" s="36" t="s">
        <v>299</v>
      </c>
      <c r="K1" s="38"/>
    </row>
    <row r="2" spans="1:11" ht="15.75" customHeight="1" x14ac:dyDescent="0.15">
      <c r="A2" s="15" t="s">
        <v>306</v>
      </c>
      <c r="B2" s="15" t="s">
        <v>318</v>
      </c>
      <c r="C2" s="16" t="s">
        <v>325</v>
      </c>
      <c r="D2" s="15" t="s">
        <v>338</v>
      </c>
      <c r="E2" s="15" t="s">
        <v>239</v>
      </c>
      <c r="F2" s="15" t="s">
        <v>343</v>
      </c>
      <c r="G2" s="15" t="s">
        <v>344</v>
      </c>
      <c r="H2" s="15" t="s">
        <v>348</v>
      </c>
      <c r="I2" s="15" t="s">
        <v>354</v>
      </c>
      <c r="J2" s="15" t="s">
        <v>356</v>
      </c>
      <c r="K2" s="15" t="s">
        <v>360</v>
      </c>
    </row>
    <row r="3" spans="1:11" ht="15.75" customHeight="1" x14ac:dyDescent="0.15">
      <c r="A3" s="17" t="s">
        <v>366</v>
      </c>
      <c r="B3" s="18" t="s">
        <v>383</v>
      </c>
      <c r="C3" s="19">
        <v>22.5</v>
      </c>
      <c r="D3" s="19">
        <v>8.6</v>
      </c>
      <c r="E3" s="19" t="s">
        <v>347</v>
      </c>
      <c r="F3" s="19" t="s">
        <v>413</v>
      </c>
      <c r="G3" s="19" t="s">
        <v>417</v>
      </c>
      <c r="H3" s="19">
        <v>6</v>
      </c>
      <c r="I3" s="19">
        <v>45.2</v>
      </c>
      <c r="J3" s="19" t="s">
        <v>425</v>
      </c>
      <c r="K3" s="20">
        <v>43</v>
      </c>
    </row>
    <row r="4" spans="1:11" ht="15.75" customHeight="1" x14ac:dyDescent="0.15">
      <c r="A4" s="21" t="s">
        <v>448</v>
      </c>
      <c r="B4" s="22" t="s">
        <v>462</v>
      </c>
      <c r="C4" s="23">
        <v>13500</v>
      </c>
      <c r="D4" s="24">
        <v>309</v>
      </c>
      <c r="E4" s="24" t="s">
        <v>513</v>
      </c>
      <c r="F4" s="25" t="str">
        <f t="shared" ref="F4:G4" si="0">"+0.02"</f>
        <v>+0.02</v>
      </c>
      <c r="G4" s="25" t="str">
        <f t="shared" si="0"/>
        <v>+0.02</v>
      </c>
      <c r="H4" s="24">
        <v>6</v>
      </c>
      <c r="I4" s="24">
        <v>24</v>
      </c>
      <c r="J4" s="24" t="s">
        <v>556</v>
      </c>
      <c r="K4" s="26">
        <v>42</v>
      </c>
    </row>
    <row r="5" spans="1:11" ht="15.75" customHeight="1" x14ac:dyDescent="0.15">
      <c r="A5" s="21" t="s">
        <v>575</v>
      </c>
      <c r="B5" s="22" t="s">
        <v>578</v>
      </c>
      <c r="C5" s="24">
        <v>1.94</v>
      </c>
      <c r="D5" s="24">
        <v>4.32</v>
      </c>
      <c r="E5" s="22" t="s">
        <v>587</v>
      </c>
      <c r="F5" s="24" t="s">
        <v>591</v>
      </c>
      <c r="G5" s="25" t="str">
        <f>"+0.5"</f>
        <v>+0.5</v>
      </c>
      <c r="H5" s="24">
        <v>14</v>
      </c>
      <c r="I5" s="24">
        <v>39.700000000000003</v>
      </c>
      <c r="J5" s="24" t="s">
        <v>605</v>
      </c>
      <c r="K5" s="26">
        <v>50</v>
      </c>
    </row>
    <row r="6" spans="1:11" ht="15.75" customHeight="1" x14ac:dyDescent="0.15">
      <c r="A6" s="21" t="s">
        <v>608</v>
      </c>
      <c r="B6" s="22" t="s">
        <v>611</v>
      </c>
      <c r="C6" s="24">
        <v>120</v>
      </c>
      <c r="D6" s="24">
        <v>36.72</v>
      </c>
      <c r="E6" s="24" t="s">
        <v>617</v>
      </c>
      <c r="F6" s="24" t="s">
        <v>619</v>
      </c>
      <c r="G6" s="24" t="s">
        <v>622</v>
      </c>
      <c r="H6" s="24">
        <v>14</v>
      </c>
      <c r="I6" s="24">
        <v>15.7</v>
      </c>
      <c r="J6" s="25" t="str">
        <f>"+19"</f>
        <v>+19</v>
      </c>
      <c r="K6" s="26">
        <v>11</v>
      </c>
    </row>
    <row r="7" spans="1:11" ht="15.75" customHeight="1" x14ac:dyDescent="0.15">
      <c r="A7" s="21" t="s">
        <v>629</v>
      </c>
      <c r="B7" s="22" t="s">
        <v>632</v>
      </c>
      <c r="C7" s="24">
        <v>49</v>
      </c>
      <c r="D7" s="24">
        <v>25.04</v>
      </c>
      <c r="E7" s="24" t="s">
        <v>635</v>
      </c>
      <c r="F7" s="25" t="str">
        <f>"+0.2"</f>
        <v>+0.2</v>
      </c>
      <c r="G7" s="25" t="str">
        <f>"+0.3"</f>
        <v>+0.3</v>
      </c>
      <c r="H7" s="24">
        <v>18</v>
      </c>
      <c r="I7" s="24">
        <v>36.9</v>
      </c>
      <c r="J7" s="25" t="str">
        <f>"+38"</f>
        <v>+38</v>
      </c>
      <c r="K7" s="26">
        <v>47</v>
      </c>
    </row>
    <row r="8" spans="1:11" ht="15.75" customHeight="1" x14ac:dyDescent="0.15">
      <c r="A8" s="21" t="s">
        <v>652</v>
      </c>
      <c r="B8" s="22" t="s">
        <v>655</v>
      </c>
      <c r="C8" s="24">
        <v>140</v>
      </c>
      <c r="D8" s="24">
        <v>42.8</v>
      </c>
      <c r="E8" s="22" t="s">
        <v>658</v>
      </c>
      <c r="F8" s="25" t="str">
        <f>"+0.08"</f>
        <v>+0.08</v>
      </c>
      <c r="G8" s="24" t="s">
        <v>662</v>
      </c>
      <c r="H8" s="24">
        <v>5</v>
      </c>
      <c r="I8" s="24">
        <v>16.7</v>
      </c>
      <c r="J8" s="25" t="str">
        <f>"+46"</f>
        <v>+46</v>
      </c>
      <c r="K8" s="26">
        <v>0</v>
      </c>
    </row>
    <row r="9" spans="1:11" ht="15.75" customHeight="1" x14ac:dyDescent="0.15">
      <c r="A9" s="21" t="s">
        <v>672</v>
      </c>
      <c r="B9" s="22" t="s">
        <v>674</v>
      </c>
      <c r="C9" s="23">
        <v>50600</v>
      </c>
      <c r="D9" s="24">
        <v>863</v>
      </c>
      <c r="E9" s="24" t="s">
        <v>675</v>
      </c>
      <c r="F9" s="25" t="str">
        <f t="shared" ref="F9:G9" si="1">"+0"</f>
        <v>+0</v>
      </c>
      <c r="G9" s="25" t="str">
        <f t="shared" si="1"/>
        <v>+0</v>
      </c>
      <c r="H9" s="24">
        <v>5</v>
      </c>
      <c r="I9" s="24">
        <v>14.5</v>
      </c>
      <c r="J9" s="24" t="s">
        <v>676</v>
      </c>
      <c r="K9" s="26">
        <v>12</v>
      </c>
    </row>
    <row r="10" spans="1:11" ht="15.75" customHeight="1" x14ac:dyDescent="0.15">
      <c r="A10" s="21" t="s">
        <v>677</v>
      </c>
      <c r="B10" s="22" t="s">
        <v>678</v>
      </c>
      <c r="C10" s="24">
        <v>7.31</v>
      </c>
      <c r="D10" s="24">
        <v>11.46</v>
      </c>
      <c r="E10" s="24" t="s">
        <v>679</v>
      </c>
      <c r="F10" s="24" t="s">
        <v>680</v>
      </c>
      <c r="G10" s="24" t="s">
        <v>681</v>
      </c>
      <c r="H10" s="24">
        <v>7</v>
      </c>
      <c r="I10" s="24">
        <v>39.299999999999997</v>
      </c>
      <c r="J10" s="25" t="str">
        <f>"+5"</f>
        <v>+5</v>
      </c>
      <c r="K10" s="26">
        <v>14</v>
      </c>
    </row>
    <row r="11" spans="1:11" ht="15.75" customHeight="1" x14ac:dyDescent="0.15">
      <c r="A11" s="21" t="s">
        <v>682</v>
      </c>
      <c r="B11" s="22" t="s">
        <v>683</v>
      </c>
      <c r="C11" s="24">
        <v>1030</v>
      </c>
      <c r="D11" s="24">
        <v>139</v>
      </c>
      <c r="E11" s="24" t="s">
        <v>684</v>
      </c>
      <c r="F11" s="25" t="str">
        <f>"+0.1"</f>
        <v>+0.1</v>
      </c>
      <c r="G11" s="24" t="s">
        <v>685</v>
      </c>
      <c r="H11" s="24">
        <v>1</v>
      </c>
      <c r="I11" s="24">
        <v>37.700000000000003</v>
      </c>
      <c r="J11" s="24" t="s">
        <v>686</v>
      </c>
      <c r="K11" s="26">
        <v>14</v>
      </c>
    </row>
    <row r="12" spans="1:11" ht="15.75" customHeight="1" x14ac:dyDescent="0.15">
      <c r="A12" s="21" t="s">
        <v>687</v>
      </c>
      <c r="B12" s="22" t="s">
        <v>688</v>
      </c>
      <c r="C12" s="23">
        <v>13200</v>
      </c>
      <c r="D12" s="24">
        <v>498</v>
      </c>
      <c r="E12" s="24" t="s">
        <v>689</v>
      </c>
      <c r="F12" s="25" t="str">
        <f>"+0.02"</f>
        <v>+0.02</v>
      </c>
      <c r="G12" s="25" t="str">
        <f>"+0.01"</f>
        <v>+0.01</v>
      </c>
      <c r="H12" s="24">
        <v>5</v>
      </c>
      <c r="I12" s="24">
        <v>55.2</v>
      </c>
      <c r="J12" s="25" t="str">
        <f>"+7"</f>
        <v>+7</v>
      </c>
      <c r="K12" s="26">
        <v>24</v>
      </c>
    </row>
    <row r="13" spans="1:11" ht="15.75" customHeight="1" x14ac:dyDescent="0.15">
      <c r="A13" s="21" t="s">
        <v>690</v>
      </c>
      <c r="B13" s="22" t="s">
        <v>691</v>
      </c>
      <c r="C13" s="24">
        <v>7050</v>
      </c>
      <c r="D13" s="24">
        <v>392</v>
      </c>
      <c r="E13" s="24" t="s">
        <v>692</v>
      </c>
      <c r="F13" s="24" t="s">
        <v>693</v>
      </c>
      <c r="G13" s="24" t="s">
        <v>694</v>
      </c>
      <c r="H13" s="24">
        <v>14</v>
      </c>
      <c r="I13" s="24">
        <v>3.8</v>
      </c>
      <c r="J13" s="24" t="s">
        <v>605</v>
      </c>
      <c r="K13" s="26">
        <v>22</v>
      </c>
    </row>
    <row r="14" spans="1:11" ht="15.75" customHeight="1" x14ac:dyDescent="0.15">
      <c r="A14" s="21" t="s">
        <v>695</v>
      </c>
      <c r="B14" s="22" t="s">
        <v>696</v>
      </c>
      <c r="C14" s="24">
        <v>11.2</v>
      </c>
      <c r="D14" s="24">
        <v>16.73</v>
      </c>
      <c r="E14" s="24" t="s">
        <v>697</v>
      </c>
      <c r="F14" s="25" t="str">
        <f>"+0.5"</f>
        <v>+0.5</v>
      </c>
      <c r="G14" s="25" t="str">
        <f>"+0.4"</f>
        <v>+0.4</v>
      </c>
      <c r="H14" s="24">
        <v>19</v>
      </c>
      <c r="I14" s="24">
        <v>50.8</v>
      </c>
      <c r="J14" s="25" t="str">
        <f>"+8"</f>
        <v>+8</v>
      </c>
      <c r="K14" s="26">
        <v>52</v>
      </c>
    </row>
    <row r="15" spans="1:11" ht="15.75" customHeight="1" x14ac:dyDescent="0.15">
      <c r="A15" s="21" t="s">
        <v>698</v>
      </c>
      <c r="B15" s="22" t="s">
        <v>699</v>
      </c>
      <c r="C15" s="24">
        <v>4090</v>
      </c>
      <c r="D15" s="24">
        <v>322</v>
      </c>
      <c r="E15" s="22" t="s">
        <v>700</v>
      </c>
      <c r="F15" s="24" t="s">
        <v>685</v>
      </c>
      <c r="G15" s="24" t="s">
        <v>701</v>
      </c>
      <c r="H15" s="24">
        <v>12</v>
      </c>
      <c r="I15" s="24">
        <v>26.6</v>
      </c>
      <c r="J15" s="24" t="s">
        <v>702</v>
      </c>
      <c r="K15" s="26">
        <v>6</v>
      </c>
    </row>
    <row r="16" spans="1:11" ht="15.75" customHeight="1" x14ac:dyDescent="0.15">
      <c r="A16" s="21" t="s">
        <v>703</v>
      </c>
      <c r="B16" s="22" t="s">
        <v>704</v>
      </c>
      <c r="C16" s="24">
        <v>160</v>
      </c>
      <c r="D16" s="24">
        <v>66.64</v>
      </c>
      <c r="E16" s="24" t="s">
        <v>705</v>
      </c>
      <c r="F16" s="25" t="str">
        <f>"+0.1"</f>
        <v>+0.1</v>
      </c>
      <c r="G16" s="24" t="s">
        <v>706</v>
      </c>
      <c r="H16" s="24">
        <v>4</v>
      </c>
      <c r="I16" s="24">
        <v>35.9</v>
      </c>
      <c r="J16" s="25" t="str">
        <f>"+16"</f>
        <v>+16</v>
      </c>
      <c r="K16" s="26">
        <v>31</v>
      </c>
    </row>
    <row r="17" spans="1:11" ht="15.75" customHeight="1" x14ac:dyDescent="0.15">
      <c r="A17" s="21" t="s">
        <v>711</v>
      </c>
      <c r="B17" s="22" t="s">
        <v>714</v>
      </c>
      <c r="C17" s="24">
        <v>2030</v>
      </c>
      <c r="D17" s="24">
        <v>250</v>
      </c>
      <c r="E17" s="22" t="s">
        <v>719</v>
      </c>
      <c r="F17" s="24" t="s">
        <v>685</v>
      </c>
      <c r="G17" s="24" t="s">
        <v>693</v>
      </c>
      <c r="H17" s="24">
        <v>13</v>
      </c>
      <c r="I17" s="24">
        <v>25.2</v>
      </c>
      <c r="J17" s="24" t="s">
        <v>729</v>
      </c>
      <c r="K17" s="26">
        <v>10</v>
      </c>
    </row>
    <row r="18" spans="1:11" ht="15.75" customHeight="1" x14ac:dyDescent="0.15">
      <c r="A18" s="21" t="s">
        <v>734</v>
      </c>
      <c r="B18" s="22" t="s">
        <v>737</v>
      </c>
      <c r="C18" s="24">
        <v>9290</v>
      </c>
      <c r="D18" s="24">
        <v>554</v>
      </c>
      <c r="E18" s="22" t="s">
        <v>742</v>
      </c>
      <c r="F18" s="24" t="s">
        <v>701</v>
      </c>
      <c r="G18" s="24" t="s">
        <v>694</v>
      </c>
      <c r="H18" s="24">
        <v>16</v>
      </c>
      <c r="I18" s="24">
        <v>29.4</v>
      </c>
      <c r="J18" s="24" t="s">
        <v>751</v>
      </c>
      <c r="K18" s="26">
        <v>26</v>
      </c>
    </row>
    <row r="19" spans="1:11" ht="15.75" customHeight="1" x14ac:dyDescent="0.15">
      <c r="A19" s="21" t="s">
        <v>752</v>
      </c>
      <c r="B19" s="22" t="s">
        <v>753</v>
      </c>
      <c r="C19" s="24">
        <v>31.6</v>
      </c>
      <c r="D19" s="24">
        <v>33.78</v>
      </c>
      <c r="E19" s="24" t="s">
        <v>758</v>
      </c>
      <c r="F19" s="24" t="s">
        <v>759</v>
      </c>
      <c r="G19" s="24" t="s">
        <v>763</v>
      </c>
      <c r="H19" s="24">
        <v>7</v>
      </c>
      <c r="I19" s="24">
        <v>45.3</v>
      </c>
      <c r="J19" s="25" t="str">
        <f>"+28"</f>
        <v>+28</v>
      </c>
      <c r="K19" s="26">
        <v>2</v>
      </c>
    </row>
    <row r="20" spans="1:11" ht="15.75" customHeight="1" x14ac:dyDescent="0.15">
      <c r="A20" s="21" t="s">
        <v>769</v>
      </c>
      <c r="B20" s="22" t="s">
        <v>770</v>
      </c>
      <c r="C20" s="24">
        <v>17.2</v>
      </c>
      <c r="D20" s="24">
        <v>25.13</v>
      </c>
      <c r="E20" s="24" t="s">
        <v>773</v>
      </c>
      <c r="F20" s="25" t="str">
        <f>"+0.03"</f>
        <v>+0.03</v>
      </c>
      <c r="G20" s="24" t="s">
        <v>706</v>
      </c>
      <c r="H20" s="24">
        <v>22</v>
      </c>
      <c r="I20" s="24">
        <v>57.6</v>
      </c>
      <c r="J20" s="24" t="s">
        <v>777</v>
      </c>
      <c r="K20" s="26">
        <v>37</v>
      </c>
    </row>
    <row r="21" spans="1:11" ht="15.75" customHeight="1" x14ac:dyDescent="0.15">
      <c r="A21" s="21" t="s">
        <v>782</v>
      </c>
      <c r="B21" s="22" t="s">
        <v>787</v>
      </c>
      <c r="C21" s="24">
        <v>1980</v>
      </c>
      <c r="D21" s="24">
        <v>279</v>
      </c>
      <c r="E21" s="24" t="s">
        <v>790</v>
      </c>
      <c r="F21" s="24" t="s">
        <v>685</v>
      </c>
      <c r="G21" s="24" t="s">
        <v>694</v>
      </c>
      <c r="H21" s="24">
        <v>12</v>
      </c>
      <c r="I21" s="24">
        <v>47.7</v>
      </c>
      <c r="J21" s="24" t="s">
        <v>798</v>
      </c>
      <c r="K21" s="26">
        <v>41</v>
      </c>
    </row>
    <row r="22" spans="1:11" ht="15.75" customHeight="1" x14ac:dyDescent="0.15">
      <c r="A22" s="28" t="s">
        <v>802</v>
      </c>
      <c r="B22" s="29" t="s">
        <v>821</v>
      </c>
      <c r="C22" s="30">
        <v>50600</v>
      </c>
      <c r="D22" s="31">
        <v>1412</v>
      </c>
      <c r="E22" s="31" t="s">
        <v>849</v>
      </c>
      <c r="F22" s="32" t="str">
        <f t="shared" ref="F22:G22" si="2">"+0"</f>
        <v>+0</v>
      </c>
      <c r="G22" s="32" t="str">
        <f t="shared" si="2"/>
        <v>+0</v>
      </c>
      <c r="H22" s="31">
        <v>20</v>
      </c>
      <c r="I22" s="31">
        <v>41.4</v>
      </c>
      <c r="J22" s="32" t="str">
        <f>"+45"</f>
        <v>+45</v>
      </c>
      <c r="K22" s="33">
        <v>17</v>
      </c>
    </row>
    <row r="28" spans="1:11" ht="15.75" customHeight="1" x14ac:dyDescent="0.15">
      <c r="A28" t="s">
        <v>1101</v>
      </c>
    </row>
  </sheetData>
  <mergeCells count="4">
    <mergeCell ref="A1:E1"/>
    <mergeCell ref="F1:G1"/>
    <mergeCell ref="H1:I1"/>
    <mergeCell ref="J1:K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E120"/>
  <sheetViews>
    <sheetView workbookViewId="0"/>
  </sheetViews>
  <sheetFormatPr baseColWidth="10" defaultColWidth="14.5" defaultRowHeight="15.75" customHeight="1" x14ac:dyDescent="0.15"/>
  <sheetData>
    <row r="1" spans="1:5" ht="15.75" customHeight="1" x14ac:dyDescent="0.15">
      <c r="A1" s="2" t="s">
        <v>232</v>
      </c>
      <c r="B1" s="2" t="s">
        <v>233</v>
      </c>
      <c r="C1" s="2" t="s">
        <v>235</v>
      </c>
      <c r="D1" s="2" t="s">
        <v>237</v>
      </c>
      <c r="E1" s="2" t="s">
        <v>240</v>
      </c>
    </row>
    <row r="2" spans="1:5" ht="15.75" customHeight="1" x14ac:dyDescent="0.15">
      <c r="A2" s="4" t="s">
        <v>242</v>
      </c>
      <c r="B2" s="4" t="s">
        <v>243</v>
      </c>
      <c r="C2" s="4">
        <v>1</v>
      </c>
      <c r="D2" s="4">
        <v>1.008</v>
      </c>
      <c r="E2" s="4">
        <v>75</v>
      </c>
    </row>
    <row r="3" spans="1:5" ht="15.75" customHeight="1" x14ac:dyDescent="0.15">
      <c r="A3" s="4" t="s">
        <v>244</v>
      </c>
      <c r="B3" s="4" t="s">
        <v>245</v>
      </c>
      <c r="C3" s="4">
        <v>2</v>
      </c>
      <c r="D3" s="4">
        <v>4.0030000000000001</v>
      </c>
      <c r="E3" s="4">
        <v>23</v>
      </c>
    </row>
    <row r="4" spans="1:5" ht="15.75" customHeight="1" x14ac:dyDescent="0.15">
      <c r="A4" s="4" t="s">
        <v>246</v>
      </c>
      <c r="B4" s="4" t="s">
        <v>247</v>
      </c>
      <c r="C4" s="4">
        <v>3</v>
      </c>
      <c r="D4" s="4">
        <v>6.94</v>
      </c>
      <c r="E4" s="4" t="s">
        <v>248</v>
      </c>
    </row>
    <row r="5" spans="1:5" ht="15.75" customHeight="1" x14ac:dyDescent="0.15">
      <c r="A5" s="4" t="s">
        <v>249</v>
      </c>
      <c r="B5" s="4" t="s">
        <v>250</v>
      </c>
      <c r="C5" s="4">
        <v>4</v>
      </c>
      <c r="D5" s="4">
        <v>9.0120000000000005</v>
      </c>
      <c r="E5" s="4" t="s">
        <v>251</v>
      </c>
    </row>
    <row r="6" spans="1:5" ht="15.75" customHeight="1" x14ac:dyDescent="0.15">
      <c r="A6" s="4" t="s">
        <v>252</v>
      </c>
      <c r="B6" s="4" t="s">
        <v>253</v>
      </c>
      <c r="C6" s="4">
        <v>5</v>
      </c>
      <c r="D6" s="4">
        <v>10.821</v>
      </c>
      <c r="E6" s="4" t="s">
        <v>251</v>
      </c>
    </row>
    <row r="7" spans="1:5" ht="15.75" customHeight="1" x14ac:dyDescent="0.15">
      <c r="A7" s="4" t="s">
        <v>256</v>
      </c>
      <c r="B7" s="4" t="s">
        <v>257</v>
      </c>
      <c r="C7" s="4">
        <v>6</v>
      </c>
      <c r="D7" s="4">
        <v>12.010999999999999</v>
      </c>
      <c r="E7" s="4">
        <v>0.5</v>
      </c>
    </row>
    <row r="8" spans="1:5" ht="15.75" customHeight="1" x14ac:dyDescent="0.15">
      <c r="A8" s="4" t="s">
        <v>258</v>
      </c>
      <c r="B8" s="4" t="s">
        <v>259</v>
      </c>
      <c r="C8" s="4">
        <v>7</v>
      </c>
      <c r="D8" s="4">
        <v>14.007</v>
      </c>
      <c r="E8" s="4">
        <v>0.1</v>
      </c>
    </row>
    <row r="9" spans="1:5" ht="15.75" customHeight="1" x14ac:dyDescent="0.15">
      <c r="A9" s="4" t="s">
        <v>260</v>
      </c>
      <c r="B9" s="4" t="s">
        <v>261</v>
      </c>
      <c r="C9" s="4">
        <v>8</v>
      </c>
      <c r="D9" s="4">
        <v>15.999000000000001</v>
      </c>
      <c r="E9" s="4">
        <v>1</v>
      </c>
    </row>
    <row r="10" spans="1:5" ht="15.75" customHeight="1" x14ac:dyDescent="0.15">
      <c r="A10" s="4" t="s">
        <v>262</v>
      </c>
      <c r="B10" s="4" t="s">
        <v>263</v>
      </c>
      <c r="C10" s="4">
        <v>9</v>
      </c>
      <c r="D10" s="4">
        <v>18.998000000000001</v>
      </c>
      <c r="E10" s="4" t="s">
        <v>264</v>
      </c>
    </row>
    <row r="11" spans="1:5" ht="15.75" customHeight="1" x14ac:dyDescent="0.15">
      <c r="A11" s="4" t="s">
        <v>265</v>
      </c>
      <c r="B11" s="4" t="s">
        <v>266</v>
      </c>
      <c r="C11" s="4">
        <v>10</v>
      </c>
      <c r="D11" s="4">
        <v>20.18</v>
      </c>
      <c r="E11" s="4">
        <v>0.13</v>
      </c>
    </row>
    <row r="12" spans="1:5" ht="15.75" customHeight="1" x14ac:dyDescent="0.15">
      <c r="A12" s="4" t="s">
        <v>267</v>
      </c>
      <c r="B12" s="4" t="s">
        <v>268</v>
      </c>
      <c r="C12" s="4">
        <v>11</v>
      </c>
      <c r="D12" s="4">
        <v>22.99</v>
      </c>
      <c r="E12" s="4">
        <v>2E-3</v>
      </c>
    </row>
    <row r="13" spans="1:5" ht="15.75" customHeight="1" x14ac:dyDescent="0.15">
      <c r="A13" s="4" t="s">
        <v>269</v>
      </c>
      <c r="B13" s="4" t="s">
        <v>272</v>
      </c>
      <c r="C13" s="4">
        <v>12</v>
      </c>
      <c r="D13" s="4">
        <v>24.305</v>
      </c>
      <c r="E13" s="4">
        <v>0.06</v>
      </c>
    </row>
    <row r="14" spans="1:5" ht="15.75" customHeight="1" x14ac:dyDescent="0.15">
      <c r="A14" s="4" t="s">
        <v>273</v>
      </c>
      <c r="B14" s="4" t="s">
        <v>274</v>
      </c>
      <c r="C14" s="4">
        <v>13</v>
      </c>
      <c r="D14" s="4">
        <v>26.981999999999999</v>
      </c>
      <c r="E14" s="4">
        <v>5.0000000000000001E-3</v>
      </c>
    </row>
    <row r="15" spans="1:5" ht="15.75" customHeight="1" x14ac:dyDescent="0.15">
      <c r="A15" s="4" t="s">
        <v>275</v>
      </c>
      <c r="B15" s="4" t="s">
        <v>276</v>
      </c>
      <c r="C15" s="4">
        <v>14</v>
      </c>
      <c r="D15" s="4">
        <v>28.085000000000001</v>
      </c>
      <c r="E15" s="4">
        <v>7.0000000000000007E-2</v>
      </c>
    </row>
    <row r="16" spans="1:5" ht="15.75" customHeight="1" x14ac:dyDescent="0.15">
      <c r="A16" s="4" t="s">
        <v>278</v>
      </c>
      <c r="B16" s="4" t="s">
        <v>279</v>
      </c>
      <c r="C16" s="4">
        <v>15</v>
      </c>
      <c r="D16" s="4">
        <v>30.974</v>
      </c>
      <c r="E16" s="4" t="s">
        <v>280</v>
      </c>
    </row>
    <row r="17" spans="1:5" ht="15.75" customHeight="1" x14ac:dyDescent="0.15">
      <c r="A17" s="4" t="s">
        <v>281</v>
      </c>
      <c r="B17" s="4" t="s">
        <v>282</v>
      </c>
      <c r="C17" s="4">
        <v>16</v>
      </c>
      <c r="D17" s="4">
        <v>32.06</v>
      </c>
      <c r="E17" s="4">
        <v>0.05</v>
      </c>
    </row>
    <row r="18" spans="1:5" ht="15.75" customHeight="1" x14ac:dyDescent="0.15">
      <c r="A18" s="4" t="s">
        <v>286</v>
      </c>
      <c r="B18" s="4" t="s">
        <v>288</v>
      </c>
      <c r="C18" s="4">
        <v>17</v>
      </c>
      <c r="D18" s="4">
        <v>35.450000000000003</v>
      </c>
      <c r="E18" s="4" t="s">
        <v>78</v>
      </c>
    </row>
    <row r="19" spans="1:5" ht="15.75" customHeight="1" x14ac:dyDescent="0.15">
      <c r="A19" s="4" t="s">
        <v>290</v>
      </c>
      <c r="B19" s="4" t="s">
        <v>292</v>
      </c>
      <c r="C19" s="4">
        <v>18</v>
      </c>
      <c r="D19" s="4">
        <v>39.948</v>
      </c>
      <c r="E19" s="4">
        <v>0.02</v>
      </c>
    </row>
    <row r="20" spans="1:5" ht="15.75" customHeight="1" x14ac:dyDescent="0.15">
      <c r="A20" s="4" t="s">
        <v>295</v>
      </c>
      <c r="B20" s="4" t="s">
        <v>297</v>
      </c>
      <c r="C20" s="4">
        <v>19</v>
      </c>
      <c r="D20" s="4">
        <v>39.097999999999999</v>
      </c>
      <c r="E20" s="4" t="s">
        <v>298</v>
      </c>
    </row>
    <row r="21" spans="1:5" ht="15.75" customHeight="1" x14ac:dyDescent="0.15">
      <c r="A21" s="4" t="s">
        <v>300</v>
      </c>
      <c r="B21" s="4" t="s">
        <v>302</v>
      </c>
      <c r="C21" s="4">
        <v>20</v>
      </c>
      <c r="D21" s="4">
        <v>40.078000000000003</v>
      </c>
      <c r="E21" s="4">
        <v>7.0000000000000001E-3</v>
      </c>
    </row>
    <row r="22" spans="1:5" ht="15.75" customHeight="1" x14ac:dyDescent="0.15">
      <c r="A22" s="4" t="s">
        <v>304</v>
      </c>
      <c r="B22" s="4" t="s">
        <v>305</v>
      </c>
      <c r="C22" s="4">
        <v>21</v>
      </c>
      <c r="D22" s="4">
        <v>44.956000000000003</v>
      </c>
      <c r="E22" s="4" t="s">
        <v>308</v>
      </c>
    </row>
    <row r="23" spans="1:5" ht="15.75" customHeight="1" x14ac:dyDescent="0.15">
      <c r="A23" s="4" t="s">
        <v>311</v>
      </c>
      <c r="B23" s="4" t="s">
        <v>312</v>
      </c>
      <c r="C23" s="4">
        <v>22</v>
      </c>
      <c r="D23" s="4">
        <v>47.866999999999997</v>
      </c>
      <c r="E23" s="4" t="s">
        <v>298</v>
      </c>
    </row>
    <row r="24" spans="1:5" ht="15.75" customHeight="1" x14ac:dyDescent="0.15">
      <c r="A24" s="4" t="s">
        <v>313</v>
      </c>
      <c r="B24" s="4" t="s">
        <v>314</v>
      </c>
      <c r="C24" s="4">
        <v>23</v>
      </c>
      <c r="D24" s="4">
        <v>50.942</v>
      </c>
      <c r="E24" s="4" t="s">
        <v>298</v>
      </c>
    </row>
    <row r="25" spans="1:5" ht="15.75" customHeight="1" x14ac:dyDescent="0.15">
      <c r="A25" s="4" t="s">
        <v>315</v>
      </c>
      <c r="B25" s="4" t="s">
        <v>316</v>
      </c>
      <c r="C25" s="4">
        <v>24</v>
      </c>
      <c r="D25" s="4">
        <v>51.996000000000002</v>
      </c>
      <c r="E25" s="4">
        <v>1.5E-3</v>
      </c>
    </row>
    <row r="26" spans="1:5" ht="15.75" customHeight="1" x14ac:dyDescent="0.15">
      <c r="A26" s="4" t="s">
        <v>319</v>
      </c>
      <c r="B26" s="4" t="s">
        <v>320</v>
      </c>
      <c r="C26" s="4">
        <v>25</v>
      </c>
      <c r="D26" s="4">
        <v>54.938000000000002</v>
      </c>
      <c r="E26" s="4" t="s">
        <v>322</v>
      </c>
    </row>
    <row r="27" spans="1:5" ht="15.75" customHeight="1" x14ac:dyDescent="0.15">
      <c r="A27" s="4" t="s">
        <v>324</v>
      </c>
      <c r="B27" s="4" t="s">
        <v>326</v>
      </c>
      <c r="C27" s="4">
        <v>26</v>
      </c>
      <c r="D27" s="4">
        <v>55.844999999999999</v>
      </c>
      <c r="E27" s="4">
        <v>0.11</v>
      </c>
    </row>
    <row r="28" spans="1:5" ht="15.75" customHeight="1" x14ac:dyDescent="0.15">
      <c r="A28" s="4" t="s">
        <v>328</v>
      </c>
      <c r="B28" s="4" t="s">
        <v>329</v>
      </c>
      <c r="C28" s="4">
        <v>27</v>
      </c>
      <c r="D28" s="4">
        <v>58.933</v>
      </c>
      <c r="E28" s="4" t="s">
        <v>298</v>
      </c>
    </row>
    <row r="29" spans="1:5" ht="15.75" customHeight="1" x14ac:dyDescent="0.15">
      <c r="A29" s="4" t="s">
        <v>332</v>
      </c>
      <c r="B29" s="4" t="s">
        <v>334</v>
      </c>
      <c r="C29" s="4">
        <v>28</v>
      </c>
      <c r="D29" s="4">
        <v>58.692999999999998</v>
      </c>
      <c r="E29" s="4">
        <v>6.0000000000000001E-3</v>
      </c>
    </row>
    <row r="30" spans="1:5" ht="15.75" customHeight="1" x14ac:dyDescent="0.15">
      <c r="A30" s="4" t="s">
        <v>335</v>
      </c>
      <c r="B30" s="4" t="s">
        <v>336</v>
      </c>
      <c r="C30" s="4">
        <v>29</v>
      </c>
      <c r="D30" s="4">
        <v>63.545999999999999</v>
      </c>
      <c r="E30" s="4" t="s">
        <v>339</v>
      </c>
    </row>
    <row r="31" spans="1:5" ht="15.75" customHeight="1" x14ac:dyDescent="0.15">
      <c r="A31" s="4" t="s">
        <v>340</v>
      </c>
      <c r="B31" s="4" t="s">
        <v>342</v>
      </c>
      <c r="C31" s="4">
        <v>30</v>
      </c>
      <c r="D31" s="4">
        <v>65.38</v>
      </c>
      <c r="E31" s="4" t="s">
        <v>101</v>
      </c>
    </row>
    <row r="32" spans="1:5" ht="15.75" customHeight="1" x14ac:dyDescent="0.15">
      <c r="A32" s="4" t="s">
        <v>345</v>
      </c>
      <c r="B32" s="4" t="s">
        <v>346</v>
      </c>
      <c r="C32" s="4">
        <v>31</v>
      </c>
      <c r="D32" s="4">
        <v>69.722999999999999</v>
      </c>
      <c r="E32" s="4" t="s">
        <v>349</v>
      </c>
    </row>
    <row r="33" spans="1:5" ht="15.75" customHeight="1" x14ac:dyDescent="0.15">
      <c r="A33" s="4" t="s">
        <v>352</v>
      </c>
      <c r="B33" s="4" t="s">
        <v>353</v>
      </c>
      <c r="C33" s="4">
        <v>32</v>
      </c>
      <c r="D33" s="4">
        <v>72.63</v>
      </c>
      <c r="E33" s="4" t="s">
        <v>80</v>
      </c>
    </row>
    <row r="34" spans="1:5" ht="15.75" customHeight="1" x14ac:dyDescent="0.15">
      <c r="A34" s="4" t="s">
        <v>357</v>
      </c>
      <c r="B34" s="4" t="s">
        <v>359</v>
      </c>
      <c r="C34" s="4">
        <v>33</v>
      </c>
      <c r="D34" s="4">
        <v>74.921999999999997</v>
      </c>
      <c r="E34" s="4" t="s">
        <v>363</v>
      </c>
    </row>
    <row r="35" spans="1:5" ht="15.75" customHeight="1" x14ac:dyDescent="0.15">
      <c r="A35" s="4" t="s">
        <v>365</v>
      </c>
      <c r="B35" s="4" t="s">
        <v>367</v>
      </c>
      <c r="C35" s="4">
        <v>34</v>
      </c>
      <c r="D35" s="4">
        <v>78.971000000000004</v>
      </c>
      <c r="E35" s="4" t="s">
        <v>308</v>
      </c>
    </row>
    <row r="36" spans="1:5" ht="15.75" customHeight="1" x14ac:dyDescent="0.15">
      <c r="A36" s="4" t="s">
        <v>372</v>
      </c>
      <c r="B36" s="4" t="s">
        <v>373</v>
      </c>
      <c r="C36" s="4">
        <v>35</v>
      </c>
      <c r="D36" s="4">
        <v>79.903999999999996</v>
      </c>
      <c r="E36" s="4" t="s">
        <v>374</v>
      </c>
    </row>
    <row r="37" spans="1:5" ht="15.75" customHeight="1" x14ac:dyDescent="0.15">
      <c r="A37" s="4" t="s">
        <v>377</v>
      </c>
      <c r="B37" s="4" t="s">
        <v>380</v>
      </c>
      <c r="C37" s="4">
        <v>36</v>
      </c>
      <c r="D37" s="4">
        <v>83.798000000000002</v>
      </c>
      <c r="E37" s="4" t="s">
        <v>384</v>
      </c>
    </row>
    <row r="38" spans="1:5" ht="15.75" customHeight="1" x14ac:dyDescent="0.15">
      <c r="A38" s="4" t="s">
        <v>385</v>
      </c>
      <c r="B38" s="4" t="s">
        <v>386</v>
      </c>
      <c r="C38" s="4">
        <v>37</v>
      </c>
      <c r="D38" s="4">
        <v>85.468000000000004</v>
      </c>
      <c r="E38" s="4" t="s">
        <v>349</v>
      </c>
    </row>
    <row r="39" spans="1:5" ht="15.75" customHeight="1" x14ac:dyDescent="0.15">
      <c r="A39" s="4" t="s">
        <v>387</v>
      </c>
      <c r="B39" s="4" t="s">
        <v>388</v>
      </c>
      <c r="C39" s="4">
        <v>38</v>
      </c>
      <c r="D39" s="4">
        <v>87.62</v>
      </c>
      <c r="E39" s="4" t="s">
        <v>384</v>
      </c>
    </row>
    <row r="40" spans="1:5" ht="13" x14ac:dyDescent="0.15">
      <c r="A40" s="4" t="s">
        <v>389</v>
      </c>
      <c r="B40" s="4" t="s">
        <v>391</v>
      </c>
      <c r="C40" s="4">
        <v>39</v>
      </c>
      <c r="D40" s="4">
        <v>88.906000000000006</v>
      </c>
      <c r="E40" s="4" t="s">
        <v>374</v>
      </c>
    </row>
    <row r="41" spans="1:5" ht="13" x14ac:dyDescent="0.15">
      <c r="A41" s="4" t="s">
        <v>392</v>
      </c>
      <c r="B41" s="4" t="s">
        <v>394</v>
      </c>
      <c r="C41" s="4">
        <v>40</v>
      </c>
      <c r="D41" s="4">
        <v>91.224000000000004</v>
      </c>
      <c r="E41" s="4" t="s">
        <v>396</v>
      </c>
    </row>
    <row r="42" spans="1:5" ht="13" x14ac:dyDescent="0.15">
      <c r="A42" s="4" t="s">
        <v>399</v>
      </c>
      <c r="B42" s="4" t="s">
        <v>401</v>
      </c>
      <c r="C42" s="4">
        <v>41</v>
      </c>
      <c r="D42" s="4">
        <v>92.906000000000006</v>
      </c>
      <c r="E42" s="4" t="s">
        <v>402</v>
      </c>
    </row>
    <row r="43" spans="1:5" ht="13" x14ac:dyDescent="0.15">
      <c r="A43" s="4" t="s">
        <v>404</v>
      </c>
      <c r="B43" s="4" t="s">
        <v>405</v>
      </c>
      <c r="C43" s="4">
        <v>42</v>
      </c>
      <c r="D43" s="4">
        <v>95.95</v>
      </c>
      <c r="E43" s="4" t="s">
        <v>409</v>
      </c>
    </row>
    <row r="44" spans="1:5" ht="13" x14ac:dyDescent="0.15">
      <c r="A44" s="4" t="s">
        <v>411</v>
      </c>
      <c r="B44" s="4" t="s">
        <v>412</v>
      </c>
      <c r="C44" s="4">
        <v>43</v>
      </c>
      <c r="D44" s="4">
        <v>-98</v>
      </c>
      <c r="E44" s="4" t="s">
        <v>71</v>
      </c>
    </row>
    <row r="45" spans="1:5" ht="13" x14ac:dyDescent="0.15">
      <c r="A45" s="4" t="s">
        <v>415</v>
      </c>
      <c r="B45" s="4" t="s">
        <v>416</v>
      </c>
      <c r="C45" s="4">
        <v>44</v>
      </c>
      <c r="D45" s="4">
        <v>101.07</v>
      </c>
      <c r="E45" s="4" t="s">
        <v>418</v>
      </c>
    </row>
    <row r="46" spans="1:5" ht="13" x14ac:dyDescent="0.15">
      <c r="A46" s="4" t="s">
        <v>419</v>
      </c>
      <c r="B46" s="4" t="s">
        <v>420</v>
      </c>
      <c r="C46" s="4">
        <v>45</v>
      </c>
      <c r="D46" s="4">
        <v>102.90600000000001</v>
      </c>
      <c r="E46" s="4" t="s">
        <v>421</v>
      </c>
    </row>
    <row r="47" spans="1:5" ht="13" x14ac:dyDescent="0.15">
      <c r="A47" s="4" t="s">
        <v>422</v>
      </c>
      <c r="B47" s="4" t="s">
        <v>424</v>
      </c>
      <c r="C47" s="4">
        <v>46</v>
      </c>
      <c r="D47" s="4">
        <v>106.42</v>
      </c>
      <c r="E47" s="4" t="s">
        <v>402</v>
      </c>
    </row>
    <row r="48" spans="1:5" ht="13" x14ac:dyDescent="0.15">
      <c r="A48" s="4" t="s">
        <v>427</v>
      </c>
      <c r="B48" s="4" t="s">
        <v>428</v>
      </c>
      <c r="C48" s="4">
        <v>47</v>
      </c>
      <c r="D48" s="4">
        <v>107.86799999999999</v>
      </c>
      <c r="E48" s="4" t="s">
        <v>421</v>
      </c>
    </row>
    <row r="49" spans="1:5" ht="13" x14ac:dyDescent="0.15">
      <c r="A49" s="4" t="s">
        <v>432</v>
      </c>
      <c r="B49" s="4" t="s">
        <v>433</v>
      </c>
      <c r="C49" s="4">
        <v>48</v>
      </c>
      <c r="D49" s="4">
        <v>112.414</v>
      </c>
      <c r="E49" s="4" t="s">
        <v>402</v>
      </c>
    </row>
    <row r="50" spans="1:5" ht="13" x14ac:dyDescent="0.15">
      <c r="A50" s="4" t="s">
        <v>435</v>
      </c>
      <c r="B50" s="4" t="s">
        <v>436</v>
      </c>
      <c r="C50" s="4">
        <v>49</v>
      </c>
      <c r="D50" s="4">
        <v>114.818</v>
      </c>
      <c r="E50" s="4" t="s">
        <v>438</v>
      </c>
    </row>
    <row r="51" spans="1:5" ht="13" x14ac:dyDescent="0.15">
      <c r="A51" s="4" t="s">
        <v>440</v>
      </c>
      <c r="B51" s="4" t="s">
        <v>442</v>
      </c>
      <c r="C51" s="4">
        <v>50</v>
      </c>
      <c r="D51" s="4">
        <v>118.71</v>
      </c>
      <c r="E51" s="4" t="s">
        <v>418</v>
      </c>
    </row>
    <row r="52" spans="1:5" ht="13" x14ac:dyDescent="0.15">
      <c r="A52" s="4" t="s">
        <v>444</v>
      </c>
      <c r="B52" s="4" t="s">
        <v>446</v>
      </c>
      <c r="C52" s="4">
        <v>51</v>
      </c>
      <c r="D52" s="4">
        <v>121.76</v>
      </c>
      <c r="E52" s="4" t="s">
        <v>449</v>
      </c>
    </row>
    <row r="53" spans="1:5" ht="13" x14ac:dyDescent="0.15">
      <c r="A53" s="4" t="s">
        <v>450</v>
      </c>
      <c r="B53" s="4" t="s">
        <v>451</v>
      </c>
      <c r="C53" s="4">
        <v>52</v>
      </c>
      <c r="D53" s="4">
        <v>127.6</v>
      </c>
      <c r="E53" s="4" t="s">
        <v>454</v>
      </c>
    </row>
    <row r="54" spans="1:5" ht="13" x14ac:dyDescent="0.15">
      <c r="A54" s="4" t="s">
        <v>455</v>
      </c>
      <c r="B54" s="4" t="s">
        <v>457</v>
      </c>
      <c r="C54" s="4">
        <v>53</v>
      </c>
      <c r="D54" s="4">
        <v>126.904</v>
      </c>
      <c r="E54" s="4" t="s">
        <v>251</v>
      </c>
    </row>
    <row r="55" spans="1:5" ht="13" x14ac:dyDescent="0.15">
      <c r="A55" s="4" t="s">
        <v>458</v>
      </c>
      <c r="B55" s="4" t="s">
        <v>459</v>
      </c>
      <c r="C55" s="4">
        <v>54</v>
      </c>
      <c r="D55" s="4">
        <v>131.29300000000001</v>
      </c>
      <c r="E55" s="4" t="s">
        <v>349</v>
      </c>
    </row>
    <row r="56" spans="1:5" ht="13" x14ac:dyDescent="0.15">
      <c r="A56" s="4" t="s">
        <v>463</v>
      </c>
      <c r="B56" s="4" t="s">
        <v>464</v>
      </c>
      <c r="C56" s="4">
        <v>55</v>
      </c>
      <c r="D56" s="4">
        <v>132.905</v>
      </c>
      <c r="E56" s="4" t="s">
        <v>465</v>
      </c>
    </row>
    <row r="57" spans="1:5" ht="13" x14ac:dyDescent="0.15">
      <c r="A57" s="4" t="s">
        <v>468</v>
      </c>
      <c r="B57" s="4" t="s">
        <v>469</v>
      </c>
      <c r="C57" s="4">
        <v>56</v>
      </c>
      <c r="D57" s="4">
        <v>137.327</v>
      </c>
      <c r="E57" s="4" t="s">
        <v>349</v>
      </c>
    </row>
    <row r="58" spans="1:5" ht="13" x14ac:dyDescent="0.15">
      <c r="A58" s="4" t="s">
        <v>472</v>
      </c>
      <c r="B58" s="4" t="s">
        <v>474</v>
      </c>
      <c r="C58" s="4">
        <v>57</v>
      </c>
      <c r="D58" s="4">
        <v>138.905</v>
      </c>
      <c r="E58" s="4" t="s">
        <v>402</v>
      </c>
    </row>
    <row r="59" spans="1:5" ht="13" x14ac:dyDescent="0.15">
      <c r="A59" s="4" t="s">
        <v>476</v>
      </c>
      <c r="B59" s="4" t="s">
        <v>477</v>
      </c>
      <c r="C59" s="4">
        <v>58</v>
      </c>
      <c r="D59" s="4">
        <v>140.11600000000001</v>
      </c>
      <c r="E59" s="4" t="s">
        <v>349</v>
      </c>
    </row>
    <row r="60" spans="1:5" ht="13" x14ac:dyDescent="0.15">
      <c r="A60" s="4" t="s">
        <v>479</v>
      </c>
      <c r="B60" s="4" t="s">
        <v>480</v>
      </c>
      <c r="C60" s="4">
        <v>59</v>
      </c>
      <c r="D60" s="4">
        <v>140.90700000000001</v>
      </c>
      <c r="E60" s="4" t="s">
        <v>402</v>
      </c>
    </row>
    <row r="61" spans="1:5" ht="13" x14ac:dyDescent="0.15">
      <c r="A61" s="4" t="s">
        <v>483</v>
      </c>
      <c r="B61" s="4" t="s">
        <v>484</v>
      </c>
      <c r="C61" s="4">
        <v>60</v>
      </c>
      <c r="D61" s="4">
        <v>144.24199999999999</v>
      </c>
      <c r="E61" s="4" t="s">
        <v>349</v>
      </c>
    </row>
    <row r="62" spans="1:5" ht="13" x14ac:dyDescent="0.15">
      <c r="A62" s="4" t="s">
        <v>487</v>
      </c>
      <c r="B62" s="4" t="s">
        <v>489</v>
      </c>
      <c r="C62" s="4">
        <v>61</v>
      </c>
      <c r="D62" s="4">
        <v>-145</v>
      </c>
      <c r="E62" s="4" t="s">
        <v>71</v>
      </c>
    </row>
    <row r="63" spans="1:5" ht="13" x14ac:dyDescent="0.15">
      <c r="A63" s="4" t="s">
        <v>490</v>
      </c>
      <c r="B63" s="4" t="s">
        <v>492</v>
      </c>
      <c r="C63" s="4">
        <v>62</v>
      </c>
      <c r="D63" s="4">
        <v>150.36000000000001</v>
      </c>
      <c r="E63" s="4" t="s">
        <v>409</v>
      </c>
    </row>
    <row r="64" spans="1:5" ht="13" x14ac:dyDescent="0.15">
      <c r="A64" s="4" t="s">
        <v>494</v>
      </c>
      <c r="B64" s="4" t="s">
        <v>495</v>
      </c>
      <c r="C64" s="4">
        <v>63</v>
      </c>
      <c r="D64" s="4">
        <v>151.964</v>
      </c>
      <c r="E64" s="4" t="s">
        <v>497</v>
      </c>
    </row>
    <row r="65" spans="1:5" ht="13" x14ac:dyDescent="0.15">
      <c r="A65" s="4" t="s">
        <v>498</v>
      </c>
      <c r="B65" s="4" t="s">
        <v>500</v>
      </c>
      <c r="C65" s="4">
        <v>64</v>
      </c>
      <c r="D65" s="4">
        <v>157.25</v>
      </c>
      <c r="E65" s="4" t="s">
        <v>402</v>
      </c>
    </row>
    <row r="66" spans="1:5" ht="13" x14ac:dyDescent="0.15">
      <c r="A66" s="4" t="s">
        <v>503</v>
      </c>
      <c r="B66" s="4" t="s">
        <v>504</v>
      </c>
      <c r="C66" s="4">
        <v>65</v>
      </c>
      <c r="D66" s="4">
        <v>158.92500000000001</v>
      </c>
      <c r="E66" s="4" t="s">
        <v>497</v>
      </c>
    </row>
    <row r="67" spans="1:5" ht="13" x14ac:dyDescent="0.15">
      <c r="A67" s="4" t="s">
        <v>506</v>
      </c>
      <c r="B67" s="4" t="s">
        <v>508</v>
      </c>
      <c r="C67" s="4">
        <v>66</v>
      </c>
      <c r="D67" s="4">
        <v>162.5</v>
      </c>
      <c r="E67" s="4" t="s">
        <v>402</v>
      </c>
    </row>
    <row r="68" spans="1:5" ht="13" x14ac:dyDescent="0.15">
      <c r="A68" s="4" t="s">
        <v>510</v>
      </c>
      <c r="B68" s="4" t="s">
        <v>511</v>
      </c>
      <c r="C68" s="4">
        <v>67</v>
      </c>
      <c r="D68" s="4">
        <v>164.93</v>
      </c>
      <c r="E68" s="4" t="s">
        <v>497</v>
      </c>
    </row>
    <row r="69" spans="1:5" ht="13" x14ac:dyDescent="0.15">
      <c r="A69" s="4" t="s">
        <v>517</v>
      </c>
      <c r="B69" s="4" t="s">
        <v>518</v>
      </c>
      <c r="C69" s="4">
        <v>68</v>
      </c>
      <c r="D69" s="4">
        <v>167.25899999999999</v>
      </c>
      <c r="E69" s="4" t="s">
        <v>402</v>
      </c>
    </row>
    <row r="70" spans="1:5" ht="13" x14ac:dyDescent="0.15">
      <c r="A70" s="4" t="s">
        <v>519</v>
      </c>
      <c r="B70" s="4" t="s">
        <v>520</v>
      </c>
      <c r="C70" s="4">
        <v>69</v>
      </c>
      <c r="D70" s="4">
        <v>168.934</v>
      </c>
      <c r="E70" s="4" t="s">
        <v>521</v>
      </c>
    </row>
    <row r="71" spans="1:5" ht="13" x14ac:dyDescent="0.15">
      <c r="A71" s="4" t="s">
        <v>523</v>
      </c>
      <c r="B71" s="4" t="s">
        <v>524</v>
      </c>
      <c r="C71" s="4">
        <v>70</v>
      </c>
      <c r="D71" s="4">
        <v>173.054</v>
      </c>
      <c r="E71" s="4" t="s">
        <v>402</v>
      </c>
    </row>
    <row r="72" spans="1:5" ht="13" x14ac:dyDescent="0.15">
      <c r="A72" s="4" t="s">
        <v>526</v>
      </c>
      <c r="B72" s="4" t="s">
        <v>528</v>
      </c>
      <c r="C72" s="4">
        <v>71</v>
      </c>
      <c r="D72" s="4">
        <v>174.96700000000001</v>
      </c>
      <c r="E72" s="4" t="s">
        <v>521</v>
      </c>
    </row>
    <row r="73" spans="1:5" ht="13" x14ac:dyDescent="0.15">
      <c r="A73" s="4" t="s">
        <v>531</v>
      </c>
      <c r="B73" s="4" t="s">
        <v>532</v>
      </c>
      <c r="C73" s="4">
        <v>72</v>
      </c>
      <c r="D73" s="4">
        <v>178.49</v>
      </c>
      <c r="E73" s="4" t="s">
        <v>534</v>
      </c>
    </row>
    <row r="74" spans="1:5" ht="13" x14ac:dyDescent="0.15">
      <c r="A74" s="4" t="s">
        <v>535</v>
      </c>
      <c r="B74" s="4" t="s">
        <v>537</v>
      </c>
      <c r="C74" s="4">
        <v>73</v>
      </c>
      <c r="D74" s="4">
        <v>180.94800000000001</v>
      </c>
      <c r="E74" s="4" t="s">
        <v>540</v>
      </c>
    </row>
    <row r="75" spans="1:5" ht="13" x14ac:dyDescent="0.15">
      <c r="A75" s="4" t="s">
        <v>541</v>
      </c>
      <c r="B75" s="4" t="s">
        <v>543</v>
      </c>
      <c r="C75" s="4">
        <v>74</v>
      </c>
      <c r="D75" s="4">
        <v>183.84</v>
      </c>
      <c r="E75" s="4" t="s">
        <v>497</v>
      </c>
    </row>
    <row r="76" spans="1:5" ht="13" x14ac:dyDescent="0.15">
      <c r="A76" s="4" t="s">
        <v>547</v>
      </c>
      <c r="B76" s="4" t="s">
        <v>549</v>
      </c>
      <c r="C76" s="4">
        <v>75</v>
      </c>
      <c r="D76" s="4">
        <v>186.20699999999999</v>
      </c>
      <c r="E76" s="4" t="s">
        <v>551</v>
      </c>
    </row>
    <row r="77" spans="1:5" ht="13" x14ac:dyDescent="0.15">
      <c r="A77" s="4" t="s">
        <v>552</v>
      </c>
      <c r="B77" s="4" t="s">
        <v>554</v>
      </c>
      <c r="C77" s="4">
        <v>76</v>
      </c>
      <c r="D77" s="4">
        <v>190.23</v>
      </c>
      <c r="E77" s="4" t="s">
        <v>555</v>
      </c>
    </row>
    <row r="78" spans="1:5" ht="13" x14ac:dyDescent="0.15">
      <c r="A78" s="4" t="s">
        <v>557</v>
      </c>
      <c r="B78" s="4" t="s">
        <v>558</v>
      </c>
      <c r="C78" s="4">
        <v>77</v>
      </c>
      <c r="D78" s="4">
        <v>192.21700000000001</v>
      </c>
      <c r="E78" s="4" t="s">
        <v>402</v>
      </c>
    </row>
    <row r="79" spans="1:5" ht="13" x14ac:dyDescent="0.15">
      <c r="A79" s="4" t="s">
        <v>560</v>
      </c>
      <c r="B79" s="4" t="s">
        <v>561</v>
      </c>
      <c r="C79" s="4">
        <v>78</v>
      </c>
      <c r="D79" s="4">
        <v>195.084</v>
      </c>
      <c r="E79" s="4" t="s">
        <v>409</v>
      </c>
    </row>
    <row r="80" spans="1:5" ht="13" x14ac:dyDescent="0.15">
      <c r="A80" s="4" t="s">
        <v>565</v>
      </c>
      <c r="B80" s="4" t="s">
        <v>566</v>
      </c>
      <c r="C80" s="4">
        <v>79</v>
      </c>
      <c r="D80" s="4">
        <v>196.96700000000001</v>
      </c>
      <c r="E80" s="4" t="s">
        <v>421</v>
      </c>
    </row>
    <row r="81" spans="1:5" ht="13" x14ac:dyDescent="0.15">
      <c r="A81" s="4" t="s">
        <v>74</v>
      </c>
      <c r="B81" s="4" t="s">
        <v>568</v>
      </c>
      <c r="C81" s="4">
        <v>80</v>
      </c>
      <c r="D81" s="4">
        <v>200.59200000000001</v>
      </c>
      <c r="E81" s="4" t="s">
        <v>251</v>
      </c>
    </row>
    <row r="82" spans="1:5" ht="13" x14ac:dyDescent="0.15">
      <c r="A82" s="4" t="s">
        <v>570</v>
      </c>
      <c r="B82" s="4" t="s">
        <v>571</v>
      </c>
      <c r="C82" s="4">
        <v>81</v>
      </c>
      <c r="D82" s="4">
        <v>204.38</v>
      </c>
      <c r="E82" s="4" t="s">
        <v>497</v>
      </c>
    </row>
    <row r="83" spans="1:5" ht="13" x14ac:dyDescent="0.15">
      <c r="A83" s="4" t="s">
        <v>573</v>
      </c>
      <c r="B83" s="4" t="s">
        <v>574</v>
      </c>
      <c r="C83" s="4">
        <v>82</v>
      </c>
      <c r="D83" s="4">
        <v>207.2</v>
      </c>
      <c r="E83" s="4" t="s">
        <v>349</v>
      </c>
    </row>
    <row r="84" spans="1:5" ht="13" x14ac:dyDescent="0.15">
      <c r="A84" s="4" t="s">
        <v>576</v>
      </c>
      <c r="B84" s="4" t="s">
        <v>577</v>
      </c>
      <c r="C84" s="4">
        <v>83</v>
      </c>
      <c r="D84" s="4">
        <v>208.98</v>
      </c>
      <c r="E84" s="4" t="s">
        <v>534</v>
      </c>
    </row>
    <row r="85" spans="1:5" ht="13" x14ac:dyDescent="0.15">
      <c r="A85" s="4" t="s">
        <v>579</v>
      </c>
      <c r="B85" s="4" t="s">
        <v>580</v>
      </c>
      <c r="C85" s="4">
        <v>84</v>
      </c>
      <c r="D85" s="4">
        <v>-209</v>
      </c>
      <c r="E85" s="4" t="s">
        <v>71</v>
      </c>
    </row>
    <row r="86" spans="1:5" ht="13" x14ac:dyDescent="0.15">
      <c r="A86" s="4" t="s">
        <v>582</v>
      </c>
      <c r="B86" s="4" t="s">
        <v>584</v>
      </c>
      <c r="C86" s="4">
        <v>85</v>
      </c>
      <c r="D86" s="4">
        <v>-210</v>
      </c>
      <c r="E86" s="4" t="s">
        <v>71</v>
      </c>
    </row>
    <row r="87" spans="1:5" ht="13" x14ac:dyDescent="0.15">
      <c r="A87" s="4" t="s">
        <v>589</v>
      </c>
      <c r="B87" s="4" t="s">
        <v>590</v>
      </c>
      <c r="C87" s="4">
        <v>86</v>
      </c>
      <c r="D87" s="4">
        <v>-222</v>
      </c>
      <c r="E87" s="4" t="s">
        <v>71</v>
      </c>
    </row>
    <row r="88" spans="1:5" ht="13" x14ac:dyDescent="0.15">
      <c r="A88" s="4" t="s">
        <v>593</v>
      </c>
      <c r="B88" s="4" t="s">
        <v>594</v>
      </c>
      <c r="C88" s="4">
        <v>87</v>
      </c>
      <c r="D88" s="4">
        <v>-223</v>
      </c>
      <c r="E88" s="4" t="s">
        <v>71</v>
      </c>
    </row>
    <row r="89" spans="1:5" ht="13" x14ac:dyDescent="0.15">
      <c r="A89" s="4" t="s">
        <v>597</v>
      </c>
      <c r="B89" s="4" t="s">
        <v>598</v>
      </c>
      <c r="C89" s="4">
        <v>88</v>
      </c>
      <c r="D89" s="4">
        <v>-226</v>
      </c>
      <c r="E89" s="4" t="s">
        <v>71</v>
      </c>
    </row>
    <row r="90" spans="1:5" ht="13" x14ac:dyDescent="0.15">
      <c r="A90" s="4" t="s">
        <v>599</v>
      </c>
      <c r="B90" s="4" t="s">
        <v>600</v>
      </c>
      <c r="C90" s="4">
        <v>89</v>
      </c>
      <c r="D90" s="4">
        <v>-227</v>
      </c>
      <c r="E90" s="4" t="s">
        <v>71</v>
      </c>
    </row>
    <row r="91" spans="1:5" ht="13" x14ac:dyDescent="0.15">
      <c r="A91" s="4" t="s">
        <v>601</v>
      </c>
      <c r="B91" s="4" t="s">
        <v>602</v>
      </c>
      <c r="C91" s="4">
        <v>90</v>
      </c>
      <c r="D91" s="4">
        <v>232.03800000000001</v>
      </c>
      <c r="E91" s="4" t="s">
        <v>449</v>
      </c>
    </row>
    <row r="92" spans="1:5" ht="13" x14ac:dyDescent="0.15">
      <c r="A92" s="4" t="s">
        <v>603</v>
      </c>
      <c r="B92" s="4" t="s">
        <v>604</v>
      </c>
      <c r="C92" s="4">
        <v>91</v>
      </c>
      <c r="D92" s="4">
        <v>231.036</v>
      </c>
      <c r="E92" s="4" t="s">
        <v>71</v>
      </c>
    </row>
    <row r="93" spans="1:5" ht="13" x14ac:dyDescent="0.15">
      <c r="A93" s="4" t="s">
        <v>606</v>
      </c>
      <c r="B93" s="4" t="s">
        <v>607</v>
      </c>
      <c r="C93" s="4">
        <v>92</v>
      </c>
      <c r="D93" s="4">
        <v>238.029</v>
      </c>
      <c r="E93" s="4" t="s">
        <v>551</v>
      </c>
    </row>
    <row r="94" spans="1:5" ht="13" x14ac:dyDescent="0.15">
      <c r="A94" s="4" t="s">
        <v>609</v>
      </c>
      <c r="B94" s="4" t="s">
        <v>610</v>
      </c>
      <c r="C94" s="4">
        <v>93</v>
      </c>
      <c r="D94" s="4">
        <v>-237</v>
      </c>
      <c r="E94" s="4" t="s">
        <v>71</v>
      </c>
    </row>
    <row r="95" spans="1:5" ht="13" x14ac:dyDescent="0.15">
      <c r="A95" s="4" t="s">
        <v>612</v>
      </c>
      <c r="B95" s="4" t="s">
        <v>613</v>
      </c>
      <c r="C95" s="4">
        <v>94</v>
      </c>
      <c r="D95" s="4">
        <v>-244</v>
      </c>
      <c r="E95" s="4" t="s">
        <v>71</v>
      </c>
    </row>
    <row r="96" spans="1:5" ht="13" x14ac:dyDescent="0.15">
      <c r="A96" s="4" t="s">
        <v>614</v>
      </c>
      <c r="B96" s="4" t="s">
        <v>615</v>
      </c>
      <c r="C96" s="4">
        <v>95</v>
      </c>
      <c r="D96" s="4">
        <v>-243</v>
      </c>
      <c r="E96" s="4" t="s">
        <v>71</v>
      </c>
    </row>
    <row r="97" spans="1:5" ht="13" x14ac:dyDescent="0.15">
      <c r="A97" s="4" t="s">
        <v>616</v>
      </c>
      <c r="B97" s="4" t="s">
        <v>618</v>
      </c>
      <c r="C97" s="4">
        <v>96</v>
      </c>
      <c r="D97" s="4">
        <v>-247</v>
      </c>
      <c r="E97" s="4" t="s">
        <v>71</v>
      </c>
    </row>
    <row r="98" spans="1:5" ht="13" x14ac:dyDescent="0.15">
      <c r="A98" s="4" t="s">
        <v>620</v>
      </c>
      <c r="B98" s="4" t="s">
        <v>621</v>
      </c>
      <c r="C98" s="4">
        <v>97</v>
      </c>
      <c r="D98" s="4">
        <v>-247</v>
      </c>
      <c r="E98" s="4" t="s">
        <v>71</v>
      </c>
    </row>
    <row r="99" spans="1:5" ht="13" x14ac:dyDescent="0.15">
      <c r="A99" s="4" t="s">
        <v>623</v>
      </c>
      <c r="B99" s="4" t="s">
        <v>624</v>
      </c>
      <c r="C99" s="4">
        <v>98</v>
      </c>
      <c r="D99" s="4">
        <v>-251</v>
      </c>
      <c r="E99" s="4" t="s">
        <v>71</v>
      </c>
    </row>
    <row r="100" spans="1:5" ht="13" x14ac:dyDescent="0.15">
      <c r="A100" s="4" t="s">
        <v>625</v>
      </c>
      <c r="B100" s="4" t="s">
        <v>626</v>
      </c>
      <c r="C100" s="4">
        <v>99</v>
      </c>
      <c r="D100" s="4">
        <v>-252</v>
      </c>
      <c r="E100" s="4" t="s">
        <v>71</v>
      </c>
    </row>
    <row r="101" spans="1:5" ht="13" x14ac:dyDescent="0.15">
      <c r="A101" s="4" t="s">
        <v>627</v>
      </c>
      <c r="B101" s="4" t="s">
        <v>628</v>
      </c>
      <c r="C101" s="4">
        <v>100</v>
      </c>
      <c r="D101" s="4">
        <v>-257</v>
      </c>
      <c r="E101" s="4" t="s">
        <v>71</v>
      </c>
    </row>
    <row r="102" spans="1:5" ht="13" x14ac:dyDescent="0.15">
      <c r="A102" s="4" t="s">
        <v>630</v>
      </c>
      <c r="B102" s="4" t="s">
        <v>631</v>
      </c>
      <c r="C102" s="4">
        <v>101</v>
      </c>
      <c r="D102" s="4">
        <v>-258</v>
      </c>
      <c r="E102" s="4" t="s">
        <v>71</v>
      </c>
    </row>
    <row r="103" spans="1:5" ht="13" x14ac:dyDescent="0.15">
      <c r="A103" s="4" t="s">
        <v>633</v>
      </c>
      <c r="B103" s="4" t="s">
        <v>634</v>
      </c>
      <c r="C103" s="4">
        <v>102</v>
      </c>
      <c r="D103" s="4">
        <v>-259</v>
      </c>
      <c r="E103" s="4" t="s">
        <v>71</v>
      </c>
    </row>
    <row r="104" spans="1:5" ht="13" x14ac:dyDescent="0.15">
      <c r="A104" s="4" t="s">
        <v>636</v>
      </c>
      <c r="B104" s="4" t="s">
        <v>637</v>
      </c>
      <c r="C104" s="4">
        <v>103</v>
      </c>
      <c r="D104" s="4">
        <v>-262</v>
      </c>
      <c r="E104" s="4" t="s">
        <v>71</v>
      </c>
    </row>
    <row r="105" spans="1:5" ht="13" x14ac:dyDescent="0.15">
      <c r="A105" s="4" t="s">
        <v>638</v>
      </c>
      <c r="B105" s="4" t="s">
        <v>639</v>
      </c>
      <c r="C105" s="4">
        <v>104</v>
      </c>
      <c r="D105" s="4">
        <v>-267</v>
      </c>
      <c r="E105" s="4" t="s">
        <v>71</v>
      </c>
    </row>
    <row r="106" spans="1:5" ht="13" x14ac:dyDescent="0.15">
      <c r="A106" s="4" t="s">
        <v>640</v>
      </c>
      <c r="B106" s="4" t="s">
        <v>641</v>
      </c>
      <c r="C106" s="4">
        <v>105</v>
      </c>
      <c r="D106" s="4">
        <v>-268</v>
      </c>
      <c r="E106" s="4" t="s">
        <v>71</v>
      </c>
    </row>
    <row r="107" spans="1:5" ht="13" x14ac:dyDescent="0.15">
      <c r="A107" s="4" t="s">
        <v>642</v>
      </c>
      <c r="B107" s="4" t="s">
        <v>643</v>
      </c>
      <c r="C107" s="4">
        <v>106</v>
      </c>
      <c r="D107" s="4">
        <v>-271</v>
      </c>
      <c r="E107" s="4" t="s">
        <v>71</v>
      </c>
    </row>
    <row r="108" spans="1:5" ht="13" x14ac:dyDescent="0.15">
      <c r="A108" s="4" t="s">
        <v>644</v>
      </c>
      <c r="B108" s="4" t="s">
        <v>645</v>
      </c>
      <c r="C108" s="4">
        <v>107</v>
      </c>
      <c r="D108" s="4">
        <v>-272</v>
      </c>
      <c r="E108" s="4" t="s">
        <v>71</v>
      </c>
    </row>
    <row r="109" spans="1:5" ht="13" x14ac:dyDescent="0.15">
      <c r="A109" s="4" t="s">
        <v>646</v>
      </c>
      <c r="B109" s="4" t="s">
        <v>647</v>
      </c>
      <c r="C109" s="4">
        <v>108</v>
      </c>
      <c r="D109" s="4">
        <v>-270</v>
      </c>
      <c r="E109" s="4" t="s">
        <v>71</v>
      </c>
    </row>
    <row r="110" spans="1:5" ht="13" x14ac:dyDescent="0.15">
      <c r="A110" s="4" t="s">
        <v>648</v>
      </c>
      <c r="B110" s="4" t="s">
        <v>649</v>
      </c>
      <c r="C110" s="4">
        <v>109</v>
      </c>
      <c r="D110" s="4">
        <v>-276</v>
      </c>
      <c r="E110" s="4" t="s">
        <v>71</v>
      </c>
    </row>
    <row r="111" spans="1:5" ht="13" x14ac:dyDescent="0.15">
      <c r="A111" s="4" t="s">
        <v>650</v>
      </c>
      <c r="B111" s="4" t="s">
        <v>651</v>
      </c>
      <c r="C111" s="4">
        <v>110</v>
      </c>
      <c r="D111" s="4">
        <v>-281</v>
      </c>
      <c r="E111" s="4" t="s">
        <v>71</v>
      </c>
    </row>
    <row r="112" spans="1:5" ht="13" x14ac:dyDescent="0.15">
      <c r="A112" s="4" t="s">
        <v>653</v>
      </c>
      <c r="B112" s="4" t="s">
        <v>654</v>
      </c>
      <c r="C112" s="4">
        <v>111</v>
      </c>
      <c r="D112" s="4">
        <v>-280</v>
      </c>
      <c r="E112" s="4" t="s">
        <v>71</v>
      </c>
    </row>
    <row r="113" spans="1:5" ht="13" x14ac:dyDescent="0.15">
      <c r="A113" s="4" t="s">
        <v>656</v>
      </c>
      <c r="B113" s="4" t="s">
        <v>657</v>
      </c>
      <c r="C113" s="4">
        <v>112</v>
      </c>
      <c r="D113" s="4">
        <v>-285</v>
      </c>
      <c r="E113" s="4" t="s">
        <v>71</v>
      </c>
    </row>
    <row r="114" spans="1:5" ht="13" x14ac:dyDescent="0.15">
      <c r="A114" s="4" t="s">
        <v>659</v>
      </c>
      <c r="B114" s="4" t="s">
        <v>660</v>
      </c>
      <c r="C114" s="4">
        <v>113</v>
      </c>
      <c r="D114" s="4">
        <v>-284</v>
      </c>
      <c r="E114" s="4" t="s">
        <v>71</v>
      </c>
    </row>
    <row r="115" spans="1:5" ht="13" x14ac:dyDescent="0.15">
      <c r="A115" s="4" t="s">
        <v>661</v>
      </c>
      <c r="B115" s="4" t="s">
        <v>663</v>
      </c>
      <c r="C115" s="4">
        <v>114</v>
      </c>
      <c r="D115" s="4">
        <v>-289</v>
      </c>
      <c r="E115" s="4" t="s">
        <v>71</v>
      </c>
    </row>
    <row r="116" spans="1:5" ht="13" x14ac:dyDescent="0.15">
      <c r="A116" s="4" t="s">
        <v>664</v>
      </c>
      <c r="B116" s="4" t="s">
        <v>665</v>
      </c>
      <c r="C116" s="4">
        <v>115</v>
      </c>
      <c r="D116" s="4">
        <v>-288</v>
      </c>
      <c r="E116" s="4" t="s">
        <v>71</v>
      </c>
    </row>
    <row r="117" spans="1:5" ht="13" x14ac:dyDescent="0.15">
      <c r="A117" s="4" t="s">
        <v>666</v>
      </c>
      <c r="B117" s="4" t="s">
        <v>667</v>
      </c>
      <c r="C117" s="4">
        <v>116</v>
      </c>
      <c r="D117" s="4">
        <v>-293</v>
      </c>
      <c r="E117" s="4" t="s">
        <v>71</v>
      </c>
    </row>
    <row r="118" spans="1:5" ht="13" x14ac:dyDescent="0.15">
      <c r="A118" s="4" t="s">
        <v>668</v>
      </c>
      <c r="B118" s="4" t="s">
        <v>669</v>
      </c>
      <c r="C118" s="4">
        <v>117</v>
      </c>
      <c r="D118" s="4">
        <v>-294</v>
      </c>
      <c r="E118" s="4" t="s">
        <v>71</v>
      </c>
    </row>
    <row r="119" spans="1:5" ht="13" x14ac:dyDescent="0.15">
      <c r="A119" s="4" t="s">
        <v>670</v>
      </c>
      <c r="B119" s="4" t="s">
        <v>671</v>
      </c>
      <c r="C119" s="4">
        <v>118</v>
      </c>
      <c r="D119" s="4">
        <v>-294</v>
      </c>
      <c r="E119" s="4" t="s">
        <v>71</v>
      </c>
    </row>
    <row r="120" spans="1:5" ht="13" x14ac:dyDescent="0.15">
      <c r="A120" s="7" t="s">
        <v>673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F90"/>
  <sheetViews>
    <sheetView workbookViewId="0"/>
  </sheetViews>
  <sheetFormatPr baseColWidth="10" defaultColWidth="14.5" defaultRowHeight="15.75" customHeight="1" x14ac:dyDescent="0.15"/>
  <sheetData>
    <row r="1" spans="1:6" ht="15.75" customHeight="1" x14ac:dyDescent="0.15">
      <c r="A1" s="2" t="s">
        <v>707</v>
      </c>
      <c r="B1" s="2" t="s">
        <v>708</v>
      </c>
      <c r="C1" s="2" t="s">
        <v>709</v>
      </c>
      <c r="D1" s="2" t="s">
        <v>710</v>
      </c>
      <c r="E1" s="2" t="s">
        <v>712</v>
      </c>
      <c r="F1" s="2" t="s">
        <v>713</v>
      </c>
    </row>
    <row r="2" spans="1:6" ht="15.75" customHeight="1" x14ac:dyDescent="0.15">
      <c r="A2" s="4" t="s">
        <v>715</v>
      </c>
      <c r="B2" s="4" t="s">
        <v>716</v>
      </c>
      <c r="C2" s="4" t="s">
        <v>717</v>
      </c>
      <c r="D2" s="4" t="s">
        <v>718</v>
      </c>
      <c r="E2" s="4">
        <v>1</v>
      </c>
      <c r="F2" s="13" t="str">
        <f>"+40"</f>
        <v>+40</v>
      </c>
    </row>
    <row r="3" spans="1:6" ht="15.75" customHeight="1" x14ac:dyDescent="0.15">
      <c r="A3" s="4" t="s">
        <v>720</v>
      </c>
      <c r="B3" s="4" t="s">
        <v>721</v>
      </c>
      <c r="C3" s="4" t="s">
        <v>722</v>
      </c>
      <c r="D3" s="4" t="s">
        <v>723</v>
      </c>
      <c r="E3" s="4">
        <v>10</v>
      </c>
      <c r="F3" s="4" t="s">
        <v>724</v>
      </c>
    </row>
    <row r="4" spans="1:6" ht="15.75" customHeight="1" x14ac:dyDescent="0.15">
      <c r="A4" s="4" t="s">
        <v>725</v>
      </c>
      <c r="B4" s="4" t="s">
        <v>726</v>
      </c>
      <c r="C4" s="4" t="s">
        <v>727</v>
      </c>
      <c r="D4" s="4" t="s">
        <v>728</v>
      </c>
      <c r="E4" s="4">
        <v>16</v>
      </c>
      <c r="F4" s="4" t="s">
        <v>730</v>
      </c>
    </row>
    <row r="5" spans="1:6" ht="15.75" customHeight="1" x14ac:dyDescent="0.15">
      <c r="A5" s="4" t="s">
        <v>731</v>
      </c>
      <c r="B5" s="4" t="s">
        <v>732</v>
      </c>
      <c r="C5" s="4" t="s">
        <v>733</v>
      </c>
      <c r="D5" s="4" t="s">
        <v>735</v>
      </c>
      <c r="E5" s="4">
        <v>23</v>
      </c>
      <c r="F5" s="4" t="s">
        <v>736</v>
      </c>
    </row>
    <row r="6" spans="1:6" ht="15.75" customHeight="1" x14ac:dyDescent="0.15">
      <c r="A6" s="4" t="s">
        <v>738</v>
      </c>
      <c r="B6" s="4" t="s">
        <v>739</v>
      </c>
      <c r="C6" s="4" t="s">
        <v>740</v>
      </c>
      <c r="D6" s="4" t="s">
        <v>741</v>
      </c>
      <c r="E6" s="4">
        <v>20</v>
      </c>
      <c r="F6" s="13" t="str">
        <f>"+5"</f>
        <v>+5</v>
      </c>
    </row>
    <row r="7" spans="1:6" ht="15.75" customHeight="1" x14ac:dyDescent="0.15">
      <c r="A7" s="4" t="s">
        <v>743</v>
      </c>
      <c r="B7" s="4" t="s">
        <v>744</v>
      </c>
      <c r="C7" s="4" t="s">
        <v>745</v>
      </c>
      <c r="D7" s="4" t="s">
        <v>743</v>
      </c>
      <c r="E7" s="4">
        <v>17</v>
      </c>
      <c r="F7" s="4" t="s">
        <v>746</v>
      </c>
    </row>
    <row r="8" spans="1:6" ht="15.75" customHeight="1" x14ac:dyDescent="0.15">
      <c r="A8" s="4" t="s">
        <v>747</v>
      </c>
      <c r="B8" s="4" t="s">
        <v>748</v>
      </c>
      <c r="C8" s="4" t="s">
        <v>749</v>
      </c>
      <c r="D8" s="4" t="s">
        <v>750</v>
      </c>
      <c r="E8" s="4">
        <v>3</v>
      </c>
      <c r="F8" s="13" t="str">
        <f>"+20"</f>
        <v>+20</v>
      </c>
    </row>
    <row r="9" spans="1:6" ht="15.75" customHeight="1" x14ac:dyDescent="0.15">
      <c r="A9" s="4" t="s">
        <v>754</v>
      </c>
      <c r="B9" s="4" t="s">
        <v>755</v>
      </c>
      <c r="C9" s="4" t="s">
        <v>756</v>
      </c>
      <c r="D9" s="4" t="s">
        <v>757</v>
      </c>
      <c r="E9" s="4">
        <v>6</v>
      </c>
      <c r="F9" s="13" t="str">
        <f>"+40"</f>
        <v>+40</v>
      </c>
    </row>
    <row r="10" spans="1:6" ht="15.75" customHeight="1" x14ac:dyDescent="0.15">
      <c r="A10" s="4" t="s">
        <v>760</v>
      </c>
      <c r="B10" s="4" t="s">
        <v>761</v>
      </c>
      <c r="C10" s="4" t="s">
        <v>762</v>
      </c>
      <c r="D10" s="4" t="s">
        <v>764</v>
      </c>
      <c r="E10" s="4">
        <v>15</v>
      </c>
      <c r="F10" s="13" t="str">
        <f>"+30"</f>
        <v>+30</v>
      </c>
    </row>
    <row r="11" spans="1:6" ht="15.75" customHeight="1" x14ac:dyDescent="0.15">
      <c r="A11" s="4" t="s">
        <v>765</v>
      </c>
      <c r="B11" s="4" t="s">
        <v>766</v>
      </c>
      <c r="C11" s="4" t="s">
        <v>767</v>
      </c>
      <c r="D11" s="4" t="s">
        <v>768</v>
      </c>
      <c r="E11" s="4">
        <v>5</v>
      </c>
      <c r="F11" s="4" t="s">
        <v>771</v>
      </c>
    </row>
    <row r="12" spans="1:6" ht="15.75" customHeight="1" x14ac:dyDescent="0.15">
      <c r="A12" s="4" t="s">
        <v>772</v>
      </c>
      <c r="B12" s="4" t="s">
        <v>774</v>
      </c>
      <c r="C12" s="4" t="s">
        <v>775</v>
      </c>
      <c r="D12" s="4" t="s">
        <v>776</v>
      </c>
      <c r="E12" s="4">
        <v>6</v>
      </c>
      <c r="F12" s="13" t="str">
        <f>"+70"</f>
        <v>+70</v>
      </c>
    </row>
    <row r="13" spans="1:6" ht="15.75" customHeight="1" x14ac:dyDescent="0.15">
      <c r="A13" s="4" t="s">
        <v>778</v>
      </c>
      <c r="B13" s="4" t="s">
        <v>779</v>
      </c>
      <c r="C13" s="4" t="s">
        <v>780</v>
      </c>
      <c r="D13" s="4" t="s">
        <v>781</v>
      </c>
      <c r="E13" s="4">
        <v>9</v>
      </c>
      <c r="F13" s="13" t="str">
        <f>"+20"</f>
        <v>+20</v>
      </c>
    </row>
    <row r="14" spans="1:6" ht="15.75" customHeight="1" x14ac:dyDescent="0.15">
      <c r="A14" s="4" t="s">
        <v>783</v>
      </c>
      <c r="B14" s="4" t="s">
        <v>784</v>
      </c>
      <c r="C14" s="4" t="s">
        <v>785</v>
      </c>
      <c r="D14" s="4" t="s">
        <v>786</v>
      </c>
      <c r="E14" s="4">
        <v>13</v>
      </c>
      <c r="F14" s="13" t="str">
        <f>"+40"</f>
        <v>+40</v>
      </c>
    </row>
    <row r="15" spans="1:6" ht="15.75" customHeight="1" x14ac:dyDescent="0.15">
      <c r="A15" s="4" t="s">
        <v>788</v>
      </c>
      <c r="B15" s="4" t="s">
        <v>789</v>
      </c>
      <c r="C15" s="4" t="s">
        <v>791</v>
      </c>
      <c r="D15" s="4" t="s">
        <v>792</v>
      </c>
      <c r="E15" s="4">
        <v>7</v>
      </c>
      <c r="F15" s="4" t="s">
        <v>793</v>
      </c>
    </row>
    <row r="16" spans="1:6" ht="15.75" customHeight="1" x14ac:dyDescent="0.15">
      <c r="A16" s="4" t="s">
        <v>794</v>
      </c>
      <c r="B16" s="4" t="s">
        <v>795</v>
      </c>
      <c r="C16" s="4" t="s">
        <v>796</v>
      </c>
      <c r="D16" s="4" t="s">
        <v>797</v>
      </c>
      <c r="E16" s="4">
        <v>8</v>
      </c>
      <c r="F16" s="13" t="str">
        <f>"+5"</f>
        <v>+5</v>
      </c>
    </row>
    <row r="17" spans="1:6" ht="15.75" customHeight="1" x14ac:dyDescent="0.15">
      <c r="A17" s="4" t="s">
        <v>799</v>
      </c>
      <c r="B17" s="4" t="s">
        <v>800</v>
      </c>
      <c r="C17" s="4" t="s">
        <v>801</v>
      </c>
      <c r="D17" s="4" t="s">
        <v>803</v>
      </c>
      <c r="E17" s="4">
        <v>21</v>
      </c>
      <c r="F17" s="4" t="s">
        <v>793</v>
      </c>
    </row>
    <row r="18" spans="1:6" ht="15.75" customHeight="1" x14ac:dyDescent="0.15">
      <c r="A18" s="4" t="s">
        <v>804</v>
      </c>
      <c r="B18" s="4" t="s">
        <v>805</v>
      </c>
      <c r="C18" s="4" t="s">
        <v>806</v>
      </c>
      <c r="D18" s="4" t="s">
        <v>807</v>
      </c>
      <c r="E18" s="4">
        <v>9</v>
      </c>
      <c r="F18" s="4" t="s">
        <v>808</v>
      </c>
    </row>
    <row r="19" spans="1:6" ht="15.75" customHeight="1" x14ac:dyDescent="0.15">
      <c r="A19" s="4" t="s">
        <v>809</v>
      </c>
      <c r="B19" s="4" t="s">
        <v>810</v>
      </c>
      <c r="C19" s="4" t="s">
        <v>811</v>
      </c>
      <c r="D19" s="4" t="s">
        <v>812</v>
      </c>
      <c r="E19" s="4">
        <v>1</v>
      </c>
      <c r="F19" s="13" t="str">
        <f>"+60"</f>
        <v>+60</v>
      </c>
    </row>
    <row r="20" spans="1:6" ht="15.75" customHeight="1" x14ac:dyDescent="0.15">
      <c r="A20" s="4" t="s">
        <v>813</v>
      </c>
      <c r="B20" s="4" t="s">
        <v>814</v>
      </c>
      <c r="C20" s="4" t="s">
        <v>815</v>
      </c>
      <c r="D20" s="4" t="s">
        <v>816</v>
      </c>
      <c r="E20" s="4">
        <v>13</v>
      </c>
      <c r="F20" s="4" t="s">
        <v>817</v>
      </c>
    </row>
    <row r="21" spans="1:6" ht="15.75" customHeight="1" x14ac:dyDescent="0.15">
      <c r="A21" s="4" t="s">
        <v>818</v>
      </c>
      <c r="B21" s="4" t="s">
        <v>819</v>
      </c>
      <c r="C21" s="4" t="s">
        <v>820</v>
      </c>
      <c r="D21" s="4" t="s">
        <v>822</v>
      </c>
      <c r="E21" s="4">
        <v>22</v>
      </c>
      <c r="F21" s="13" t="str">
        <f>"+70"</f>
        <v>+70</v>
      </c>
    </row>
    <row r="22" spans="1:6" ht="15.75" customHeight="1" x14ac:dyDescent="0.15">
      <c r="A22" s="4" t="s">
        <v>823</v>
      </c>
      <c r="B22" s="4" t="s">
        <v>824</v>
      </c>
      <c r="C22" s="4" t="s">
        <v>825</v>
      </c>
      <c r="D22" s="4" t="s">
        <v>826</v>
      </c>
      <c r="E22" s="4">
        <v>2</v>
      </c>
      <c r="F22" s="4" t="s">
        <v>827</v>
      </c>
    </row>
    <row r="23" spans="1:6" ht="15.75" customHeight="1" x14ac:dyDescent="0.15">
      <c r="A23" s="4" t="s">
        <v>828</v>
      </c>
      <c r="B23" s="4" t="s">
        <v>829</v>
      </c>
      <c r="C23" s="4" t="s">
        <v>830</v>
      </c>
      <c r="D23" s="4" t="s">
        <v>831</v>
      </c>
      <c r="E23" s="4">
        <v>11</v>
      </c>
      <c r="F23" s="4" t="s">
        <v>832</v>
      </c>
    </row>
    <row r="24" spans="1:6" ht="15.75" customHeight="1" x14ac:dyDescent="0.15">
      <c r="A24" s="4" t="s">
        <v>833</v>
      </c>
      <c r="B24" s="4" t="s">
        <v>834</v>
      </c>
      <c r="C24" s="4" t="s">
        <v>835</v>
      </c>
      <c r="D24" s="4" t="s">
        <v>836</v>
      </c>
      <c r="E24" s="4">
        <v>15</v>
      </c>
      <c r="F24" s="4" t="s">
        <v>808</v>
      </c>
    </row>
    <row r="25" spans="1:6" ht="15.75" customHeight="1" x14ac:dyDescent="0.15">
      <c r="A25" s="4" t="s">
        <v>837</v>
      </c>
      <c r="B25" s="4" t="s">
        <v>838</v>
      </c>
      <c r="C25" s="4" t="s">
        <v>839</v>
      </c>
      <c r="D25" s="4" t="s">
        <v>840</v>
      </c>
      <c r="E25" s="4">
        <v>6</v>
      </c>
      <c r="F25" s="4" t="s">
        <v>724</v>
      </c>
    </row>
    <row r="26" spans="1:6" ht="15.75" customHeight="1" x14ac:dyDescent="0.15">
      <c r="A26" s="4" t="s">
        <v>841</v>
      </c>
      <c r="B26" s="4" t="s">
        <v>842</v>
      </c>
      <c r="C26" s="4" t="s">
        <v>843</v>
      </c>
      <c r="D26" s="4" t="s">
        <v>844</v>
      </c>
      <c r="E26" s="4">
        <v>13</v>
      </c>
      <c r="F26" s="13" t="str">
        <f>"+20"</f>
        <v>+20</v>
      </c>
    </row>
    <row r="27" spans="1:6" ht="15.75" customHeight="1" x14ac:dyDescent="0.15">
      <c r="A27" s="4" t="s">
        <v>845</v>
      </c>
      <c r="B27" s="4" t="s">
        <v>846</v>
      </c>
      <c r="C27" s="4" t="s">
        <v>847</v>
      </c>
      <c r="D27" s="4" t="s">
        <v>848</v>
      </c>
      <c r="E27" s="4">
        <v>19</v>
      </c>
      <c r="F27" s="4" t="s">
        <v>771</v>
      </c>
    </row>
    <row r="28" spans="1:6" ht="15.75" customHeight="1" x14ac:dyDescent="0.15">
      <c r="A28" s="4" t="s">
        <v>850</v>
      </c>
      <c r="B28" s="4" t="s">
        <v>851</v>
      </c>
      <c r="C28" s="4" t="s">
        <v>852</v>
      </c>
      <c r="D28" s="4" t="s">
        <v>853</v>
      </c>
      <c r="E28" s="4">
        <v>16</v>
      </c>
      <c r="F28" s="13" t="str">
        <f>"+30"</f>
        <v>+30</v>
      </c>
    </row>
    <row r="29" spans="1:6" ht="15.75" customHeight="1" x14ac:dyDescent="0.15">
      <c r="A29" s="4" t="s">
        <v>854</v>
      </c>
      <c r="B29" s="4" t="s">
        <v>855</v>
      </c>
      <c r="C29" s="4" t="s">
        <v>856</v>
      </c>
      <c r="D29" s="4" t="s">
        <v>857</v>
      </c>
      <c r="E29" s="4">
        <v>12</v>
      </c>
      <c r="F29" s="4" t="s">
        <v>793</v>
      </c>
    </row>
    <row r="30" spans="1:6" ht="15.75" customHeight="1" x14ac:dyDescent="0.15">
      <c r="A30" s="4" t="s">
        <v>858</v>
      </c>
      <c r="B30" s="4" t="s">
        <v>859</v>
      </c>
      <c r="C30" s="4" t="s">
        <v>860</v>
      </c>
      <c r="D30" s="4" t="s">
        <v>861</v>
      </c>
      <c r="E30" s="4">
        <v>11</v>
      </c>
      <c r="F30" s="4" t="s">
        <v>736</v>
      </c>
    </row>
    <row r="31" spans="1:6" ht="15.75" customHeight="1" x14ac:dyDescent="0.15">
      <c r="A31" s="4" t="s">
        <v>862</v>
      </c>
      <c r="B31" s="4" t="s">
        <v>863</v>
      </c>
      <c r="C31" s="4" t="s">
        <v>864</v>
      </c>
      <c r="D31" s="4" t="s">
        <v>865</v>
      </c>
      <c r="E31" s="4">
        <v>12</v>
      </c>
      <c r="F31" s="4" t="s">
        <v>808</v>
      </c>
    </row>
    <row r="32" spans="1:6" ht="15.75" customHeight="1" x14ac:dyDescent="0.15">
      <c r="A32" s="4" t="s">
        <v>866</v>
      </c>
      <c r="B32" s="4" t="s">
        <v>867</v>
      </c>
      <c r="C32" s="4" t="s">
        <v>868</v>
      </c>
      <c r="D32" s="4" t="s">
        <v>869</v>
      </c>
      <c r="E32" s="4">
        <v>21</v>
      </c>
      <c r="F32" s="13" t="str">
        <f>"+40"</f>
        <v>+40</v>
      </c>
    </row>
    <row r="33" spans="1:6" ht="15.75" customHeight="1" x14ac:dyDescent="0.15">
      <c r="A33" s="4" t="s">
        <v>870</v>
      </c>
      <c r="B33" s="4" t="s">
        <v>871</v>
      </c>
      <c r="C33" s="4" t="s">
        <v>872</v>
      </c>
      <c r="D33" s="4" t="s">
        <v>873</v>
      </c>
      <c r="E33" s="4">
        <v>21</v>
      </c>
      <c r="F33" s="13" t="str">
        <f>"+10"</f>
        <v>+10</v>
      </c>
    </row>
    <row r="34" spans="1:6" ht="15.75" customHeight="1" x14ac:dyDescent="0.15">
      <c r="A34" s="4" t="s">
        <v>874</v>
      </c>
      <c r="B34" s="4" t="s">
        <v>875</v>
      </c>
      <c r="C34" s="4" t="s">
        <v>876</v>
      </c>
      <c r="D34" s="4" t="s">
        <v>877</v>
      </c>
      <c r="E34" s="4">
        <v>5</v>
      </c>
      <c r="F34" s="4" t="s">
        <v>878</v>
      </c>
    </row>
    <row r="35" spans="1:6" ht="15.75" customHeight="1" x14ac:dyDescent="0.15">
      <c r="A35" s="4" t="s">
        <v>879</v>
      </c>
      <c r="B35" s="4" t="s">
        <v>880</v>
      </c>
      <c r="C35" s="4" t="s">
        <v>881</v>
      </c>
      <c r="D35" s="4" t="s">
        <v>882</v>
      </c>
      <c r="E35" s="4">
        <v>17</v>
      </c>
      <c r="F35" s="13" t="str">
        <f>"+65"</f>
        <v>+65</v>
      </c>
    </row>
    <row r="36" spans="1:6" ht="15.75" customHeight="1" x14ac:dyDescent="0.15">
      <c r="A36" s="4" t="s">
        <v>883</v>
      </c>
      <c r="B36" s="4" t="s">
        <v>884</v>
      </c>
      <c r="C36" s="4" t="s">
        <v>885</v>
      </c>
      <c r="D36" s="4" t="s">
        <v>886</v>
      </c>
      <c r="E36" s="4">
        <v>21</v>
      </c>
      <c r="F36" s="13" t="str">
        <f>"+10"</f>
        <v>+10</v>
      </c>
    </row>
    <row r="37" spans="1:6" ht="15.75" customHeight="1" x14ac:dyDescent="0.15">
      <c r="A37" s="4" t="s">
        <v>887</v>
      </c>
      <c r="B37" s="4" t="s">
        <v>888</v>
      </c>
      <c r="C37" s="4" t="s">
        <v>889</v>
      </c>
      <c r="D37" s="4" t="s">
        <v>890</v>
      </c>
      <c r="E37" s="4">
        <v>3</v>
      </c>
      <c r="F37" s="4" t="s">
        <v>793</v>
      </c>
    </row>
    <row r="38" spans="1:6" ht="15.75" customHeight="1" x14ac:dyDescent="0.15">
      <c r="A38" s="4" t="s">
        <v>891</v>
      </c>
      <c r="B38" s="4" t="s">
        <v>892</v>
      </c>
      <c r="C38" s="4" t="s">
        <v>893</v>
      </c>
      <c r="D38" s="4" t="s">
        <v>894</v>
      </c>
      <c r="E38" s="4">
        <v>3</v>
      </c>
      <c r="F38" s="4" t="s">
        <v>895</v>
      </c>
    </row>
    <row r="39" spans="1:6" ht="15.75" customHeight="1" x14ac:dyDescent="0.15">
      <c r="A39" s="4" t="s">
        <v>896</v>
      </c>
      <c r="B39" s="4" t="s">
        <v>897</v>
      </c>
      <c r="C39" s="4" t="s">
        <v>898</v>
      </c>
      <c r="D39" s="4" t="s">
        <v>899</v>
      </c>
      <c r="E39" s="4">
        <v>7</v>
      </c>
      <c r="F39" s="13" t="str">
        <f>"+20"</f>
        <v>+20</v>
      </c>
    </row>
    <row r="40" spans="1:6" ht="13" x14ac:dyDescent="0.15">
      <c r="A40" s="4" t="s">
        <v>900</v>
      </c>
      <c r="B40" s="4" t="s">
        <v>901</v>
      </c>
      <c r="C40" s="4" t="s">
        <v>902</v>
      </c>
      <c r="D40" s="4" t="s">
        <v>903</v>
      </c>
      <c r="E40" s="4">
        <v>22</v>
      </c>
      <c r="F40" s="4" t="s">
        <v>904</v>
      </c>
    </row>
    <row r="41" spans="1:6" ht="13" x14ac:dyDescent="0.15">
      <c r="A41" s="4" t="s">
        <v>905</v>
      </c>
      <c r="B41" s="4" t="s">
        <v>906</v>
      </c>
      <c r="C41" s="4" t="s">
        <v>907</v>
      </c>
      <c r="D41" s="4" t="s">
        <v>908</v>
      </c>
      <c r="E41" s="4">
        <v>17</v>
      </c>
      <c r="F41" s="13" t="str">
        <f>"+30"</f>
        <v>+30</v>
      </c>
    </row>
    <row r="42" spans="1:6" ht="13" x14ac:dyDescent="0.15">
      <c r="A42" s="4" t="s">
        <v>909</v>
      </c>
      <c r="B42" s="4" t="s">
        <v>910</v>
      </c>
      <c r="C42" s="4" t="s">
        <v>911</v>
      </c>
      <c r="D42" s="4" t="s">
        <v>912</v>
      </c>
      <c r="E42" s="4">
        <v>3</v>
      </c>
      <c r="F42" s="4" t="s">
        <v>808</v>
      </c>
    </row>
    <row r="43" spans="1:6" ht="13" x14ac:dyDescent="0.15">
      <c r="A43" s="4" t="s">
        <v>203</v>
      </c>
      <c r="B43" s="4" t="s">
        <v>913</v>
      </c>
      <c r="C43" s="4" t="s">
        <v>914</v>
      </c>
      <c r="D43" s="4" t="s">
        <v>915</v>
      </c>
      <c r="E43" s="4">
        <v>10</v>
      </c>
      <c r="F43" s="4" t="s">
        <v>793</v>
      </c>
    </row>
    <row r="44" spans="1:6" ht="13" x14ac:dyDescent="0.15">
      <c r="A44" s="4" t="s">
        <v>916</v>
      </c>
      <c r="B44" s="4" t="s">
        <v>917</v>
      </c>
      <c r="C44" s="4" t="s">
        <v>918</v>
      </c>
      <c r="D44" s="4" t="s">
        <v>919</v>
      </c>
      <c r="E44" s="4">
        <v>2</v>
      </c>
      <c r="F44" s="4" t="s">
        <v>730</v>
      </c>
    </row>
    <row r="45" spans="1:6" ht="13" x14ac:dyDescent="0.15">
      <c r="A45" s="4" t="s">
        <v>920</v>
      </c>
      <c r="B45" s="4" t="s">
        <v>921</v>
      </c>
      <c r="C45" s="4" t="s">
        <v>922</v>
      </c>
      <c r="D45" s="4" t="s">
        <v>923</v>
      </c>
      <c r="E45" s="4">
        <v>21</v>
      </c>
      <c r="F45" s="4" t="s">
        <v>746</v>
      </c>
    </row>
    <row r="46" spans="1:6" ht="13" x14ac:dyDescent="0.15">
      <c r="A46" s="4" t="s">
        <v>924</v>
      </c>
      <c r="B46" s="4" t="s">
        <v>925</v>
      </c>
      <c r="C46" s="4" t="s">
        <v>926</v>
      </c>
      <c r="D46" s="4" t="s">
        <v>927</v>
      </c>
      <c r="E46" s="4">
        <v>22</v>
      </c>
      <c r="F46" s="13" t="str">
        <f>"+45"</f>
        <v>+45</v>
      </c>
    </row>
    <row r="47" spans="1:6" ht="13" x14ac:dyDescent="0.15">
      <c r="A47" s="4" t="s">
        <v>928</v>
      </c>
      <c r="B47" s="4" t="s">
        <v>929</v>
      </c>
      <c r="C47" s="4" t="s">
        <v>930</v>
      </c>
      <c r="D47" s="4" t="s">
        <v>928</v>
      </c>
      <c r="E47" s="4">
        <v>11</v>
      </c>
      <c r="F47" s="13" t="str">
        <f>"+15"</f>
        <v>+15</v>
      </c>
    </row>
    <row r="48" spans="1:6" ht="13" x14ac:dyDescent="0.15">
      <c r="A48" s="4" t="s">
        <v>931</v>
      </c>
      <c r="B48" s="4" t="s">
        <v>932</v>
      </c>
      <c r="C48" s="4" t="s">
        <v>933</v>
      </c>
      <c r="D48" s="4" t="s">
        <v>934</v>
      </c>
      <c r="E48" s="4">
        <v>10</v>
      </c>
      <c r="F48" s="13" t="str">
        <f>"+35"</f>
        <v>+35</v>
      </c>
    </row>
    <row r="49" spans="1:6" ht="13" x14ac:dyDescent="0.15">
      <c r="A49" s="4" t="s">
        <v>935</v>
      </c>
      <c r="B49" s="4" t="s">
        <v>936</v>
      </c>
      <c r="C49" s="4" t="s">
        <v>937</v>
      </c>
      <c r="D49" s="4" t="s">
        <v>938</v>
      </c>
      <c r="E49" s="4">
        <v>6</v>
      </c>
      <c r="F49" s="4" t="s">
        <v>793</v>
      </c>
    </row>
    <row r="50" spans="1:6" ht="13" x14ac:dyDescent="0.15">
      <c r="A50" s="4" t="s">
        <v>939</v>
      </c>
      <c r="B50" s="4" t="s">
        <v>940</v>
      </c>
      <c r="C50" s="4" t="s">
        <v>941</v>
      </c>
      <c r="D50" s="4" t="s">
        <v>942</v>
      </c>
      <c r="E50" s="4">
        <v>15</v>
      </c>
      <c r="F50" s="4" t="s">
        <v>736</v>
      </c>
    </row>
    <row r="51" spans="1:6" ht="13" x14ac:dyDescent="0.15">
      <c r="A51" s="4" t="s">
        <v>943</v>
      </c>
      <c r="B51" s="4" t="s">
        <v>944</v>
      </c>
      <c r="C51" s="4" t="s">
        <v>945</v>
      </c>
      <c r="D51" s="4" t="s">
        <v>946</v>
      </c>
      <c r="E51" s="4">
        <v>15</v>
      </c>
      <c r="F51" s="4" t="s">
        <v>904</v>
      </c>
    </row>
    <row r="52" spans="1:6" ht="13" x14ac:dyDescent="0.15">
      <c r="A52" s="4" t="s">
        <v>947</v>
      </c>
      <c r="B52" s="4" t="s">
        <v>948</v>
      </c>
      <c r="C52" s="4" t="s">
        <v>947</v>
      </c>
      <c r="D52" s="4" t="s">
        <v>949</v>
      </c>
      <c r="E52" s="4">
        <v>8</v>
      </c>
      <c r="F52" s="13" t="str">
        <f>"+45"</f>
        <v>+45</v>
      </c>
    </row>
    <row r="53" spans="1:6" ht="13" x14ac:dyDescent="0.15">
      <c r="A53" s="4" t="s">
        <v>950</v>
      </c>
      <c r="B53" s="4" t="s">
        <v>951</v>
      </c>
      <c r="C53" s="4" t="s">
        <v>952</v>
      </c>
      <c r="D53" s="4" t="s">
        <v>953</v>
      </c>
      <c r="E53" s="4">
        <v>19</v>
      </c>
      <c r="F53" s="13" t="str">
        <f>"+40"</f>
        <v>+40</v>
      </c>
    </row>
    <row r="54" spans="1:6" ht="13" x14ac:dyDescent="0.15">
      <c r="A54" s="4" t="s">
        <v>954</v>
      </c>
      <c r="B54" s="4" t="s">
        <v>955</v>
      </c>
      <c r="C54" s="4" t="s">
        <v>956</v>
      </c>
      <c r="D54" s="4" t="s">
        <v>957</v>
      </c>
      <c r="E54" s="4">
        <v>5</v>
      </c>
      <c r="F54" s="4" t="s">
        <v>832</v>
      </c>
    </row>
    <row r="55" spans="1:6" ht="13" x14ac:dyDescent="0.15">
      <c r="A55" s="4" t="s">
        <v>958</v>
      </c>
      <c r="B55" s="4" t="s">
        <v>959</v>
      </c>
      <c r="C55" s="4" t="s">
        <v>960</v>
      </c>
      <c r="D55" s="4" t="s">
        <v>961</v>
      </c>
      <c r="E55" s="4">
        <v>21</v>
      </c>
      <c r="F55" s="4" t="s">
        <v>724</v>
      </c>
    </row>
    <row r="56" spans="1:6" ht="13" x14ac:dyDescent="0.15">
      <c r="A56" s="4" t="s">
        <v>962</v>
      </c>
      <c r="B56" s="4" t="s">
        <v>963</v>
      </c>
      <c r="C56" s="4" t="s">
        <v>964</v>
      </c>
      <c r="D56" s="4" t="s">
        <v>965</v>
      </c>
      <c r="E56" s="4">
        <v>7</v>
      </c>
      <c r="F56" s="4" t="s">
        <v>966</v>
      </c>
    </row>
    <row r="57" spans="1:6" ht="13" x14ac:dyDescent="0.15">
      <c r="A57" s="4" t="s">
        <v>967</v>
      </c>
      <c r="B57" s="4" t="s">
        <v>968</v>
      </c>
      <c r="C57" s="4" t="s">
        <v>969</v>
      </c>
      <c r="D57" s="4" t="s">
        <v>970</v>
      </c>
      <c r="E57" s="4">
        <v>12</v>
      </c>
      <c r="F57" s="4" t="s">
        <v>971</v>
      </c>
    </row>
    <row r="58" spans="1:6" ht="13" x14ac:dyDescent="0.15">
      <c r="A58" s="4" t="s">
        <v>972</v>
      </c>
      <c r="B58" s="4" t="s">
        <v>973</v>
      </c>
      <c r="C58" s="4" t="s">
        <v>974</v>
      </c>
      <c r="D58" s="4" t="s">
        <v>975</v>
      </c>
      <c r="E58" s="4">
        <v>16</v>
      </c>
      <c r="F58" s="4" t="s">
        <v>817</v>
      </c>
    </row>
    <row r="59" spans="1:6" ht="13" x14ac:dyDescent="0.15">
      <c r="A59" s="4" t="s">
        <v>976</v>
      </c>
      <c r="B59" s="4" t="s">
        <v>977</v>
      </c>
      <c r="C59" s="4" t="s">
        <v>978</v>
      </c>
      <c r="D59" s="4" t="s">
        <v>979</v>
      </c>
      <c r="E59" s="4">
        <v>22</v>
      </c>
      <c r="F59" s="4" t="s">
        <v>980</v>
      </c>
    </row>
    <row r="60" spans="1:6" ht="13" x14ac:dyDescent="0.15">
      <c r="A60" s="4" t="s">
        <v>981</v>
      </c>
      <c r="B60" s="4" t="s">
        <v>982</v>
      </c>
      <c r="C60" s="4" t="s">
        <v>983</v>
      </c>
      <c r="D60" s="4" t="s">
        <v>984</v>
      </c>
      <c r="E60" s="4">
        <v>17</v>
      </c>
      <c r="F60" s="4">
        <v>0</v>
      </c>
    </row>
    <row r="61" spans="1:6" ht="13" x14ac:dyDescent="0.15">
      <c r="A61" s="4" t="s">
        <v>985</v>
      </c>
      <c r="B61" s="4" t="s">
        <v>986</v>
      </c>
      <c r="C61" s="4" t="s">
        <v>987</v>
      </c>
      <c r="D61" s="4" t="s">
        <v>988</v>
      </c>
      <c r="E61" s="4">
        <v>5</v>
      </c>
      <c r="F61" s="13" t="str">
        <f>"+5"</f>
        <v>+5</v>
      </c>
    </row>
    <row r="62" spans="1:6" ht="13" x14ac:dyDescent="0.15">
      <c r="A62" s="4" t="s">
        <v>989</v>
      </c>
      <c r="B62" s="4" t="s">
        <v>990</v>
      </c>
      <c r="C62" s="4" t="s">
        <v>991</v>
      </c>
      <c r="D62" s="4" t="s">
        <v>992</v>
      </c>
      <c r="E62" s="4">
        <v>20</v>
      </c>
      <c r="F62" s="4" t="s">
        <v>878</v>
      </c>
    </row>
    <row r="63" spans="1:6" ht="13" x14ac:dyDescent="0.15">
      <c r="A63" s="4" t="s">
        <v>993</v>
      </c>
      <c r="B63" s="4" t="s">
        <v>994</v>
      </c>
      <c r="C63" s="4" t="s">
        <v>995</v>
      </c>
      <c r="D63" s="4" t="s">
        <v>996</v>
      </c>
      <c r="E63" s="4">
        <v>22</v>
      </c>
      <c r="F63" s="13" t="str">
        <f>"+20"</f>
        <v>+20</v>
      </c>
    </row>
    <row r="64" spans="1:6" ht="13" x14ac:dyDescent="0.15">
      <c r="A64" s="4" t="s">
        <v>997</v>
      </c>
      <c r="B64" s="4" t="s">
        <v>998</v>
      </c>
      <c r="C64" s="4" t="s">
        <v>999</v>
      </c>
      <c r="D64" s="4" t="s">
        <v>1000</v>
      </c>
      <c r="E64" s="4">
        <v>3</v>
      </c>
      <c r="F64" s="13" t="str">
        <f>"+45"</f>
        <v>+45</v>
      </c>
    </row>
    <row r="65" spans="1:6" ht="13" x14ac:dyDescent="0.15">
      <c r="A65" s="4" t="s">
        <v>1001</v>
      </c>
      <c r="B65" s="4" t="s">
        <v>1002</v>
      </c>
      <c r="C65" s="4" t="s">
        <v>1001</v>
      </c>
      <c r="D65" s="4" t="s">
        <v>1003</v>
      </c>
      <c r="E65" s="4">
        <v>1</v>
      </c>
      <c r="F65" s="4" t="s">
        <v>817</v>
      </c>
    </row>
    <row r="66" spans="1:6" ht="13" x14ac:dyDescent="0.15">
      <c r="A66" s="4" t="s">
        <v>1004</v>
      </c>
      <c r="B66" s="4" t="s">
        <v>1005</v>
      </c>
      <c r="C66" s="4" t="s">
        <v>1006</v>
      </c>
      <c r="D66" s="4" t="s">
        <v>1007</v>
      </c>
      <c r="E66" s="4">
        <v>6</v>
      </c>
      <c r="F66" s="4" t="s">
        <v>746</v>
      </c>
    </row>
    <row r="67" spans="1:6" ht="13" x14ac:dyDescent="0.15">
      <c r="A67" s="4" t="s">
        <v>1008</v>
      </c>
      <c r="B67" s="4" t="s">
        <v>1009</v>
      </c>
      <c r="C67" s="4" t="s">
        <v>1010</v>
      </c>
      <c r="D67" s="4" t="s">
        <v>1011</v>
      </c>
      <c r="E67" s="4">
        <v>1</v>
      </c>
      <c r="F67" s="13" t="str">
        <f>"+15"</f>
        <v>+15</v>
      </c>
    </row>
    <row r="68" spans="1:6" ht="13" x14ac:dyDescent="0.15">
      <c r="A68" s="4" t="s">
        <v>1012</v>
      </c>
      <c r="B68" s="4" t="s">
        <v>1013</v>
      </c>
      <c r="C68" s="4" t="s">
        <v>1014</v>
      </c>
      <c r="D68" s="4" t="s">
        <v>1015</v>
      </c>
      <c r="E68" s="4">
        <v>22</v>
      </c>
      <c r="F68" s="4" t="s">
        <v>895</v>
      </c>
    </row>
    <row r="69" spans="1:6" ht="13" x14ac:dyDescent="0.15">
      <c r="A69" s="4" t="s">
        <v>1016</v>
      </c>
      <c r="B69" s="4" t="s">
        <v>1016</v>
      </c>
      <c r="C69" s="4" t="s">
        <v>1017</v>
      </c>
      <c r="D69" s="4" t="s">
        <v>1018</v>
      </c>
      <c r="E69" s="4">
        <v>8</v>
      </c>
      <c r="F69" s="4" t="s">
        <v>771</v>
      </c>
    </row>
    <row r="70" spans="1:6" ht="13" x14ac:dyDescent="0.15">
      <c r="A70" s="4" t="s">
        <v>1019</v>
      </c>
      <c r="B70" s="4" t="s">
        <v>1020</v>
      </c>
      <c r="C70" s="4" t="s">
        <v>1021</v>
      </c>
      <c r="D70" s="4" t="s">
        <v>1022</v>
      </c>
      <c r="E70" s="4">
        <v>9</v>
      </c>
      <c r="F70" s="4" t="s">
        <v>895</v>
      </c>
    </row>
    <row r="71" spans="1:6" ht="13" x14ac:dyDescent="0.15">
      <c r="A71" s="4" t="s">
        <v>1023</v>
      </c>
      <c r="B71" s="4" t="s">
        <v>1024</v>
      </c>
      <c r="C71" s="4" t="s">
        <v>1025</v>
      </c>
      <c r="D71" s="4" t="s">
        <v>1026</v>
      </c>
      <c r="E71" s="4">
        <v>4</v>
      </c>
      <c r="F71" s="4" t="s">
        <v>808</v>
      </c>
    </row>
    <row r="72" spans="1:6" ht="13" x14ac:dyDescent="0.15">
      <c r="A72" s="4" t="s">
        <v>1027</v>
      </c>
      <c r="B72" s="4" t="s">
        <v>1028</v>
      </c>
      <c r="C72" s="4" t="s">
        <v>1029</v>
      </c>
      <c r="D72" s="4" t="s">
        <v>1030</v>
      </c>
      <c r="E72" s="4">
        <v>20</v>
      </c>
      <c r="F72" s="13" t="str">
        <f>"+10"</f>
        <v>+10</v>
      </c>
    </row>
    <row r="73" spans="1:6" ht="13" x14ac:dyDescent="0.15">
      <c r="A73" s="4" t="s">
        <v>1031</v>
      </c>
      <c r="B73" s="4" t="s">
        <v>1032</v>
      </c>
      <c r="C73" s="4" t="s">
        <v>1033</v>
      </c>
      <c r="D73" s="4" t="s">
        <v>1034</v>
      </c>
      <c r="E73" s="4">
        <v>19</v>
      </c>
      <c r="F73" s="4" t="s">
        <v>1035</v>
      </c>
    </row>
    <row r="74" spans="1:6" ht="13" x14ac:dyDescent="0.15">
      <c r="A74" s="4" t="s">
        <v>1036</v>
      </c>
      <c r="B74" s="4" t="s">
        <v>1037</v>
      </c>
      <c r="C74" s="4" t="s">
        <v>1038</v>
      </c>
      <c r="D74" s="4" t="s">
        <v>1039</v>
      </c>
      <c r="E74" s="4">
        <v>17</v>
      </c>
      <c r="F74" s="4" t="s">
        <v>771</v>
      </c>
    </row>
    <row r="75" spans="1:6" ht="13" x14ac:dyDescent="0.15">
      <c r="A75" s="4" t="s">
        <v>1040</v>
      </c>
      <c r="B75" s="4" t="s">
        <v>1041</v>
      </c>
      <c r="C75" s="4" t="s">
        <v>1042</v>
      </c>
      <c r="D75" s="4" t="s">
        <v>1043</v>
      </c>
      <c r="E75" s="4">
        <v>0</v>
      </c>
      <c r="F75" s="4" t="s">
        <v>895</v>
      </c>
    </row>
    <row r="76" spans="1:6" ht="13" x14ac:dyDescent="0.15">
      <c r="A76" s="4" t="s">
        <v>1044</v>
      </c>
      <c r="B76" s="4" t="s">
        <v>1045</v>
      </c>
      <c r="C76" s="4" t="s">
        <v>1046</v>
      </c>
      <c r="D76" s="4" t="s">
        <v>1047</v>
      </c>
      <c r="E76" s="4">
        <v>19</v>
      </c>
      <c r="F76" s="4" t="s">
        <v>827</v>
      </c>
    </row>
    <row r="77" spans="1:6" ht="13" x14ac:dyDescent="0.15">
      <c r="A77" s="4" t="s">
        <v>1048</v>
      </c>
      <c r="B77" s="4" t="s">
        <v>1049</v>
      </c>
      <c r="C77" s="4" t="s">
        <v>1050</v>
      </c>
      <c r="D77" s="4" t="s">
        <v>1051</v>
      </c>
      <c r="E77" s="4">
        <v>17</v>
      </c>
      <c r="F77" s="4">
        <v>0</v>
      </c>
    </row>
    <row r="78" spans="1:6" ht="13" x14ac:dyDescent="0.15">
      <c r="A78" s="4" t="s">
        <v>1052</v>
      </c>
      <c r="B78" s="4" t="s">
        <v>1053</v>
      </c>
      <c r="C78" s="4" t="s">
        <v>1054</v>
      </c>
      <c r="D78" s="4" t="s">
        <v>1055</v>
      </c>
      <c r="E78" s="4">
        <v>10</v>
      </c>
      <c r="F78" s="4">
        <v>0</v>
      </c>
    </row>
    <row r="79" spans="1:6" ht="13" x14ac:dyDescent="0.15">
      <c r="A79" s="4" t="s">
        <v>1056</v>
      </c>
      <c r="B79" s="4" t="s">
        <v>1057</v>
      </c>
      <c r="C79" s="4" t="s">
        <v>1058</v>
      </c>
      <c r="D79" s="4" t="s">
        <v>1059</v>
      </c>
      <c r="E79" s="4">
        <v>4</v>
      </c>
      <c r="F79" s="13" t="str">
        <f>"+15"</f>
        <v>+15</v>
      </c>
    </row>
    <row r="80" spans="1:6" ht="13" x14ac:dyDescent="0.15">
      <c r="A80" s="4" t="s">
        <v>1060</v>
      </c>
      <c r="B80" s="4" t="s">
        <v>1061</v>
      </c>
      <c r="C80" s="4" t="s">
        <v>1062</v>
      </c>
      <c r="D80" s="4" t="s">
        <v>1063</v>
      </c>
      <c r="E80" s="4">
        <v>19</v>
      </c>
      <c r="F80" s="4" t="s">
        <v>817</v>
      </c>
    </row>
    <row r="81" spans="1:6" ht="13" x14ac:dyDescent="0.15">
      <c r="A81" s="4" t="s">
        <v>1064</v>
      </c>
      <c r="B81" s="4" t="s">
        <v>1065</v>
      </c>
      <c r="C81" s="4" t="s">
        <v>1066</v>
      </c>
      <c r="D81" s="4" t="s">
        <v>1067</v>
      </c>
      <c r="E81" s="4">
        <v>2</v>
      </c>
      <c r="F81" s="13" t="str">
        <f>"+30"</f>
        <v>+30</v>
      </c>
    </row>
    <row r="82" spans="1:6" ht="13" x14ac:dyDescent="0.15">
      <c r="A82" s="4" t="s">
        <v>1068</v>
      </c>
      <c r="B82" s="4" t="s">
        <v>1069</v>
      </c>
      <c r="C82" s="4" t="s">
        <v>1070</v>
      </c>
      <c r="D82" s="4" t="s">
        <v>1071</v>
      </c>
      <c r="E82" s="4">
        <v>16</v>
      </c>
      <c r="F82" s="4" t="s">
        <v>878</v>
      </c>
    </row>
    <row r="83" spans="1:6" ht="13" x14ac:dyDescent="0.15">
      <c r="A83" s="4" t="s">
        <v>1072</v>
      </c>
      <c r="B83" s="4" t="s">
        <v>1073</v>
      </c>
      <c r="C83" s="4" t="s">
        <v>1074</v>
      </c>
      <c r="D83" s="4" t="s">
        <v>1075</v>
      </c>
      <c r="E83" s="4">
        <v>0</v>
      </c>
      <c r="F83" s="4" t="s">
        <v>878</v>
      </c>
    </row>
    <row r="84" spans="1:6" ht="13" x14ac:dyDescent="0.15">
      <c r="A84" s="4" t="s">
        <v>1076</v>
      </c>
      <c r="B84" s="4" t="s">
        <v>1077</v>
      </c>
      <c r="C84" s="4" t="s">
        <v>1078</v>
      </c>
      <c r="D84" s="4" t="s">
        <v>1079</v>
      </c>
      <c r="E84" s="4">
        <v>11</v>
      </c>
      <c r="F84" s="13" t="str">
        <f>"+50"</f>
        <v>+50</v>
      </c>
    </row>
    <row r="85" spans="1:6" ht="13" x14ac:dyDescent="0.15">
      <c r="A85" s="4" t="s">
        <v>1080</v>
      </c>
      <c r="B85" s="4" t="s">
        <v>1081</v>
      </c>
      <c r="C85" s="4" t="s">
        <v>1082</v>
      </c>
      <c r="D85" s="4" t="s">
        <v>1083</v>
      </c>
      <c r="E85" s="4">
        <v>15</v>
      </c>
      <c r="F85" s="13" t="str">
        <f>"+70"</f>
        <v>+70</v>
      </c>
    </row>
    <row r="86" spans="1:6" ht="13" x14ac:dyDescent="0.15">
      <c r="A86" s="4" t="s">
        <v>1084</v>
      </c>
      <c r="B86" s="4" t="s">
        <v>1085</v>
      </c>
      <c r="C86" s="4" t="s">
        <v>1086</v>
      </c>
      <c r="D86" s="4" t="s">
        <v>1087</v>
      </c>
      <c r="E86" s="4">
        <v>9</v>
      </c>
      <c r="F86" s="4" t="s">
        <v>817</v>
      </c>
    </row>
    <row r="87" spans="1:6" ht="13" x14ac:dyDescent="0.15">
      <c r="A87" s="4" t="s">
        <v>1088</v>
      </c>
      <c r="B87" s="4" t="s">
        <v>1089</v>
      </c>
      <c r="C87" s="4" t="s">
        <v>1090</v>
      </c>
      <c r="D87" s="4" t="s">
        <v>1091</v>
      </c>
      <c r="E87" s="4">
        <v>13</v>
      </c>
      <c r="F87" s="4">
        <v>0</v>
      </c>
    </row>
    <row r="88" spans="1:6" ht="13" x14ac:dyDescent="0.15">
      <c r="A88" s="4" t="s">
        <v>1092</v>
      </c>
      <c r="B88" s="4" t="s">
        <v>1093</v>
      </c>
      <c r="C88" s="4" t="s">
        <v>1094</v>
      </c>
      <c r="D88" s="4" t="s">
        <v>1095</v>
      </c>
      <c r="E88" s="4">
        <v>8</v>
      </c>
      <c r="F88" s="4" t="s">
        <v>971</v>
      </c>
    </row>
    <row r="89" spans="1:6" ht="13" x14ac:dyDescent="0.15">
      <c r="A89" s="4" t="s">
        <v>1096</v>
      </c>
      <c r="B89" s="4" t="s">
        <v>1097</v>
      </c>
      <c r="C89" s="4" t="s">
        <v>1098</v>
      </c>
      <c r="D89" s="4" t="s">
        <v>1099</v>
      </c>
      <c r="E89" s="4">
        <v>20</v>
      </c>
      <c r="F89" s="13" t="str">
        <f>"+25"</f>
        <v>+25</v>
      </c>
    </row>
    <row r="90" spans="1:6" ht="13" x14ac:dyDescent="0.15">
      <c r="A90" s="7" t="s">
        <v>1100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Useful Astronomical Constants</vt:lpstr>
      <vt:lpstr>Physical and Orbital Data </vt:lpstr>
      <vt:lpstr>Selected Moons of the Planets</vt:lpstr>
      <vt:lpstr>Future Total Solar Eclipses</vt:lpstr>
      <vt:lpstr>The Nearest Stars, Brown Dwarfs</vt:lpstr>
      <vt:lpstr>The Brightest Twenty Stars</vt:lpstr>
      <vt:lpstr>The Chemical Elements</vt:lpstr>
      <vt:lpstr>The Constellations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Anthony</cp:lastModifiedBy>
  <dcterms:modified xsi:type="dcterms:W3CDTF">2019-10-18T22:10:31Z</dcterms:modified>
</cp:coreProperties>
</file>